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% change in $pupil vs #pupil" sheetId="1" r:id="rId4"/>
    <sheet name="Background data" sheetId="2" r:id="rId5"/>
  </sheets>
</workbook>
</file>

<file path=xl/sharedStrings.xml><?xml version="1.0" encoding="utf-8"?>
<sst xmlns="http://schemas.openxmlformats.org/spreadsheetml/2006/main" uniqueCount="378">
  <si/>
  <si>
    <t>Town</t>
  </si>
  <si>
    <t>Per Student $ (2006)</t>
  </si>
  <si>
    <t>Per Student $ (2016)</t>
  </si>
  <si>
    <t>% change in # of students, 2006-2016</t>
  </si>
  <si>
    <t>% change in $ per student, 2006-2016 (inflation-adjusted)</t>
  </si>
  <si>
    <r>
      <rPr>
        <sz val="11"/>
        <color indexed="8"/>
        <rFont val="Calibri"/>
      </rPr>
      <t>Per Student $ (2006)</t>
    </r>
  </si>
  <si>
    <r>
      <rPr>
        <sz val="11"/>
        <color indexed="8"/>
        <rFont val="Calibri"/>
      </rPr>
      <t>Per Student $ (2016)</t>
    </r>
  </si>
  <si>
    <t>Andover</t>
  </si>
  <si>
    <t>Average</t>
  </si>
  <si>
    <t>R² value =.51 (in chart below)</t>
  </si>
  <si>
    <t>Ansonia</t>
  </si>
  <si>
    <t>Median</t>
  </si>
  <si>
    <t>This means over half of the variation in change in</t>
  </si>
  <si>
    <t>Ashford</t>
  </si>
  <si>
    <t>10th Percentile</t>
  </si>
  <si>
    <t>cost per student is explained by change in number</t>
  </si>
  <si>
    <t>Avon</t>
  </si>
  <si>
    <t>25th Percentile</t>
  </si>
  <si>
    <t>of students</t>
  </si>
  <si>
    <t>Barkhamsted</t>
  </si>
  <si>
    <t>75th Percentile</t>
  </si>
  <si>
    <t>R² is also known as the coefficient of determination</t>
  </si>
  <si>
    <t>Beacon Falls</t>
  </si>
  <si>
    <t>90th Percentile</t>
  </si>
  <si>
    <r>
      <rPr>
        <u val="single"/>
        <sz val="11"/>
        <color indexed="16"/>
        <rFont val="Calibri"/>
      </rPr>
      <t>https://en.wikipedia.org/wiki/Coefficient_of_determination</t>
    </r>
  </si>
  <si>
    <t>Berlin</t>
  </si>
  <si>
    <t>Bethany</t>
  </si>
  <si>
    <t>Inflation (12/6 thru 12/16)</t>
  </si>
  <si>
    <t>$100 in 12/2006 was equal to $119.64 in 12/2016</t>
  </si>
  <si>
    <t>All data except inflation value from the CT Mirror. Source:</t>
  </si>
  <si>
    <t>Bethel</t>
  </si>
  <si>
    <t>figures are NOT inflation-adjusted unless indicated</t>
  </si>
  <si>
    <r>
      <rPr>
        <u val="single"/>
        <sz val="11"/>
        <color indexed="16"/>
        <rFont val="Calibri"/>
      </rPr>
      <t>https://ctmirror.org/2017/08/14/the-state-of-cts-cities-and-towns-in-charts/</t>
    </r>
  </si>
  <si>
    <t>Bethlehem</t>
  </si>
  <si>
    <t>CPI used for inflation</t>
  </si>
  <si>
    <t>Source:</t>
  </si>
  <si>
    <r>
      <rPr>
        <u val="single"/>
        <sz val="11"/>
        <color indexed="16"/>
        <rFont val="Calibri"/>
      </rPr>
      <t>https://data.bls.gov/cgi-bin/cpicalc.pl</t>
    </r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</si>
  <si>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</si>
  <si>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</si>
  <si>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</si>
  <si>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</si>
  <si>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</si>
  <si>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</si>
  <si>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</si>
  <si>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</si>
  <si>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</si>
  <si>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</si>
  <si>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</si>
  <si>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</si>
  <si>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</si>
  <si>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</si>
  <si>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</si>
  <si>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</si>
  <si>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</si>
  <si>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</si>
  <si>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</si>
  <si>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</si>
  <si>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</si>
  <si>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</si>
  <si>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</si>
  <si>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</si>
  <si>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</si>
  <si>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</si>
  <si>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</si>
  <si>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</si>
  <si>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</si>
  <si>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</si>
  <si>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</si>
  <si>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</si>
  <si>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</si>
  <si>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</si>
  <si>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</si>
  <si>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</si>
  <si>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</si>
  <si>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</si>
  <si>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</si>
  <si>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</si>
  <si>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</si>
  <si>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</si>
  <si>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</si>
  <si>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</si>
  <si>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</si>
  <si>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</si>
  <si>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</si>
  <si>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</si>
  <si>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</si>
  <si>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</si>
  <si>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</si>
  <si>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</si>
  <si>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</si>
  <si>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</si>
  <si>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</si>
  <si>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</si>
  <si>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</si>
  <si>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</si>
  <si>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</si>
  <si>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</si>
  <si>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</si>
  <si>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</si>
  <si>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</si>
  <si>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</si>
  <si>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</si>
  <si>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</si>
  <si>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</si>
  <si>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</si>
  <si>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</si>
  <si>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</si>
  <si>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</si>
  <si>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</si>
  <si>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</si>
  <si>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</si>
  <si>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</si>
  <si>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</si>
  <si>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</si>
  <si>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</si>
  <si>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</si>
  <si>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</si>
  <si>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</si>
  <si>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</si>
  <si>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</si>
  <si>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</si>
  <si>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</si>
  <si>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</si>
  <si>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</si>
  <si>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</si>
  <si>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</si>
  <si>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</si>
  <si>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</si>
  <si>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</si>
  <si>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</si>
  <si>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</si>
  <si>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</si>
  <si>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</si>
  <si>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</si>
  <si>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</si>
  <si>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</si>
  <si>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</si>
  <si>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</si>
  <si>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</si>
  <si>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</si>
  <si>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</si>
  <si>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</si>
  <si>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</si>
  <si>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</si>
  <si>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</si>
  <si>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</si>
  <si>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</si>
  <si>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</si>
  <si>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</si>
  <si>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</si>
  <si>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</si>
  <si>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</si>
  <si>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</si>
  <si>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</si>
  <si>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</si>
  <si>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</si>
  <si>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</si>
  <si>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</si>
  <si>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</si>
  <si>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</si>
  <si>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</si>
  <si>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</si>
  <si>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</si>
  <si>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</si>
  <si>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</si>
  <si>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</si>
  <si>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</si>
  <si>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</si>
  <si>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</si>
  <si>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</si>
  <si>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</si>
  <si>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</si>
  <si>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</si>
  <si>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</si>
  <si>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</si>
  <si>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</si>
  <si>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</si>
  <si>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</si>
  <si>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</si>
  <si>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</si>
  <si>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</si>
  <si>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</si>
  <si>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</si>
  <si>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</si>
  <si>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</si>
  <si>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</si>
  <si>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</si>
  <si>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</si>
  <si>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</si>
  <si>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</si>
  <si>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</si>
  <si>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</si>
  <si>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</si>
  <si>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</si>
  <si>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</si>
  <si>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</si>
  <si>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Ed budget 2006</t>
  </si>
  <si>
    <t>Education budget 2011</t>
  </si>
  <si>
    <t>Ed budget 2006 (inflation-adjusted)</t>
  </si>
  <si>
    <t>Ed budget 2016</t>
  </si>
  <si>
    <t>Change in ed budget, 2006-2016</t>
  </si>
  <si>
    <t>Change 2006-2016 (inflation-adjusted)</t>
  </si>
  <si>
    <t>% change in annual cost</t>
  </si>
  <si>
    <t>Per student $ (2006)</t>
  </si>
  <si>
    <t>Per student $ (2016)</t>
  </si>
  <si>
    <t>Students 2006</t>
  </si>
  <si>
    <t>Students 2016</t>
  </si>
  <si>
    <t>% change in students</t>
  </si>
  <si>
    <t xml:space="preserve">Andover            </t>
  </si>
  <si>
    <t xml:space="preserve">Ansonia            </t>
  </si>
  <si>
    <t xml:space="preserve">Ashford            </t>
  </si>
  <si>
    <t xml:space="preserve">Avon               </t>
  </si>
  <si>
    <t xml:space="preserve">Barkhamsted        </t>
  </si>
  <si>
    <t xml:space="preserve">Beacon Falls       </t>
  </si>
  <si>
    <t xml:space="preserve">Berlin             </t>
  </si>
  <si>
    <t xml:space="preserve">Bethany            </t>
  </si>
  <si>
    <t xml:space="preserve">Bethel             </t>
  </si>
  <si>
    <t xml:space="preserve">Bethlehem          </t>
  </si>
  <si>
    <t xml:space="preserve">Bloomfield         </t>
  </si>
  <si>
    <t xml:space="preserve">Bolton             </t>
  </si>
  <si>
    <t xml:space="preserve">Bozrah             </t>
  </si>
  <si>
    <t xml:space="preserve">Branford           </t>
  </si>
  <si>
    <t xml:space="preserve">Bridgeport         </t>
  </si>
  <si>
    <t xml:space="preserve">Bridgewater        </t>
  </si>
  <si>
    <t xml:space="preserve">Bristol            </t>
  </si>
  <si>
    <t xml:space="preserve">Brookfield         </t>
  </si>
  <si>
    <t xml:space="preserve">Brooklyn           </t>
  </si>
  <si>
    <t xml:space="preserve">Burlington         </t>
  </si>
  <si>
    <t xml:space="preserve">Canaan             </t>
  </si>
  <si>
    <t xml:space="preserve">Canterbury         </t>
  </si>
  <si>
    <t xml:space="preserve">Canton             </t>
  </si>
  <si>
    <t xml:space="preserve">Chaplin            </t>
  </si>
  <si>
    <t xml:space="preserve">Cheshire           </t>
  </si>
  <si>
    <t xml:space="preserve">Chester            </t>
  </si>
  <si>
    <t xml:space="preserve">Clinton            </t>
  </si>
  <si>
    <t xml:space="preserve">Colchester         </t>
  </si>
  <si>
    <t xml:space="preserve">Colebrook          </t>
  </si>
  <si>
    <t xml:space="preserve">Columbia           </t>
  </si>
  <si>
    <t xml:space="preserve">Cornwall           </t>
  </si>
  <si>
    <t xml:space="preserve">Coventry           </t>
  </si>
  <si>
    <t xml:space="preserve">Cromwell           </t>
  </si>
  <si>
    <t xml:space="preserve">Danbury            </t>
  </si>
  <si>
    <t xml:space="preserve">Darien             </t>
  </si>
  <si>
    <t xml:space="preserve">Deep River         </t>
  </si>
  <si>
    <t xml:space="preserve">Derby              </t>
  </si>
  <si>
    <t xml:space="preserve">Durham             </t>
  </si>
  <si>
    <t xml:space="preserve">East Granby        </t>
  </si>
  <si>
    <t xml:space="preserve">East Haddam        </t>
  </si>
  <si>
    <t xml:space="preserve">East Hampton       </t>
  </si>
  <si>
    <t xml:space="preserve">East Hartford      </t>
  </si>
  <si>
    <t xml:space="preserve">East Haven         </t>
  </si>
  <si>
    <t xml:space="preserve">East Lyme          </t>
  </si>
  <si>
    <t xml:space="preserve">East Windsor       </t>
  </si>
  <si>
    <t xml:space="preserve">Eastford           </t>
  </si>
  <si>
    <t xml:space="preserve">Easton             </t>
  </si>
  <si>
    <t xml:space="preserve">Ellington          </t>
  </si>
  <si>
    <t xml:space="preserve">Enfield            </t>
  </si>
  <si>
    <t xml:space="preserve">Essex              </t>
  </si>
  <si>
    <t xml:space="preserve">Fairfield          </t>
  </si>
  <si>
    <t xml:space="preserve">Farmington         </t>
  </si>
  <si>
    <t xml:space="preserve">Franklin           </t>
  </si>
  <si>
    <t xml:space="preserve">Glastonbury        </t>
  </si>
  <si>
    <t xml:space="preserve">Goshen             </t>
  </si>
  <si>
    <t xml:space="preserve">Granby             </t>
  </si>
  <si>
    <t xml:space="preserve">Greenwich          </t>
  </si>
  <si>
    <t xml:space="preserve">Griswold           </t>
  </si>
  <si>
    <t xml:space="preserve">Groton             </t>
  </si>
  <si>
    <t xml:space="preserve">Guilford           </t>
  </si>
  <si>
    <t xml:space="preserve">Haddam             </t>
  </si>
  <si>
    <t xml:space="preserve">Hamden             </t>
  </si>
  <si>
    <t xml:space="preserve">Hampton            </t>
  </si>
  <si>
    <t xml:space="preserve">Hartford           </t>
  </si>
  <si>
    <t xml:space="preserve">Hartland           </t>
  </si>
  <si>
    <t xml:space="preserve">Harwinton          </t>
  </si>
  <si>
    <t xml:space="preserve">Hebron             </t>
  </si>
  <si>
    <t xml:space="preserve">Kent               </t>
  </si>
  <si>
    <t xml:space="preserve">Killingly          </t>
  </si>
  <si>
    <t xml:space="preserve">Killingworth       </t>
  </si>
  <si>
    <t xml:space="preserve">Lebanon            </t>
  </si>
  <si>
    <t xml:space="preserve">Ledyard            </t>
  </si>
  <si>
    <t xml:space="preserve">Lisbon             </t>
  </si>
  <si>
    <t xml:space="preserve">Litchfield         </t>
  </si>
  <si>
    <t xml:space="preserve">Lyme               </t>
  </si>
  <si>
    <t xml:space="preserve">Madison            </t>
  </si>
  <si>
    <t xml:space="preserve">Manchester         </t>
  </si>
  <si>
    <t xml:space="preserve">Mansfield          </t>
  </si>
  <si>
    <t xml:space="preserve">Marlborough        </t>
  </si>
  <si>
    <t xml:space="preserve">Meriden            </t>
  </si>
  <si>
    <t xml:space="preserve">Middlebury         </t>
  </si>
  <si>
    <t xml:space="preserve">Middlefield        </t>
  </si>
  <si>
    <t xml:space="preserve">Middletown         </t>
  </si>
  <si>
    <t xml:space="preserve">Milford            </t>
  </si>
  <si>
    <t xml:space="preserve">Monroe             </t>
  </si>
  <si>
    <t xml:space="preserve">Montville          </t>
  </si>
  <si>
    <t xml:space="preserve">Morris             </t>
  </si>
  <si>
    <t xml:space="preserve">Naugatuck          </t>
  </si>
  <si>
    <t xml:space="preserve">New Britain        </t>
  </si>
  <si>
    <t xml:space="preserve">New Canaan         </t>
  </si>
  <si>
    <t xml:space="preserve">New Fairfield      </t>
  </si>
  <si>
    <t xml:space="preserve">New Hartford       </t>
  </si>
  <si>
    <t xml:space="preserve">New Haven          </t>
  </si>
  <si>
    <t xml:space="preserve">New London         </t>
  </si>
  <si>
    <t xml:space="preserve">New Milford        </t>
  </si>
  <si>
    <t xml:space="preserve">Newington          </t>
  </si>
  <si>
    <t xml:space="preserve">Newtown            </t>
  </si>
  <si>
    <t xml:space="preserve">Norfolk            </t>
  </si>
  <si>
    <t xml:space="preserve">North Branford     </t>
  </si>
  <si>
    <t xml:space="preserve">North Canaan       </t>
  </si>
  <si>
    <t xml:space="preserve">North Haven        </t>
  </si>
  <si>
    <t xml:space="preserve">North Stonington   </t>
  </si>
  <si>
    <t xml:space="preserve">Norwalk            </t>
  </si>
  <si>
    <t xml:space="preserve">Norwich            </t>
  </si>
  <si>
    <t xml:space="preserve">Old Lyme           </t>
  </si>
  <si>
    <t xml:space="preserve">Old Saybrook       </t>
  </si>
  <si>
    <t xml:space="preserve">Orange             </t>
  </si>
  <si>
    <t xml:space="preserve">Oxford             </t>
  </si>
  <si>
    <t xml:space="preserve">Plainfield         </t>
  </si>
  <si>
    <t xml:space="preserve">Plainville         </t>
  </si>
  <si>
    <t xml:space="preserve">Plymouth           </t>
  </si>
  <si>
    <t xml:space="preserve">Pomfret            </t>
  </si>
  <si>
    <t xml:space="preserve">Portland           </t>
  </si>
  <si>
    <t xml:space="preserve">Preston            </t>
  </si>
  <si>
    <t xml:space="preserve">Prospect           </t>
  </si>
  <si>
    <t xml:space="preserve">Putnam             </t>
  </si>
  <si>
    <t xml:space="preserve">Redding            </t>
  </si>
  <si>
    <t xml:space="preserve">Ridgefield         </t>
  </si>
  <si>
    <t xml:space="preserve">Rocky Hill         </t>
  </si>
  <si>
    <t xml:space="preserve">Roxbury            </t>
  </si>
  <si>
    <t xml:space="preserve">Salem              </t>
  </si>
  <si>
    <t xml:space="preserve">Salisbury          </t>
  </si>
  <si>
    <t xml:space="preserve">Scotland           </t>
  </si>
  <si>
    <t xml:space="preserve">Seymour            </t>
  </si>
  <si>
    <t xml:space="preserve">Sharon             </t>
  </si>
  <si>
    <t xml:space="preserve">Shelton            </t>
  </si>
  <si>
    <t xml:space="preserve">Sherman            </t>
  </si>
  <si>
    <t xml:space="preserve">Simsbury           </t>
  </si>
  <si>
    <t xml:space="preserve">Somers             </t>
  </si>
  <si>
    <t xml:space="preserve">South Windsor      </t>
  </si>
  <si>
    <t xml:space="preserve">Southbury          </t>
  </si>
  <si>
    <t xml:space="preserve">Southington        </t>
  </si>
  <si>
    <t xml:space="preserve">Sprague            </t>
  </si>
  <si>
    <t xml:space="preserve">Stafford           </t>
  </si>
  <si>
    <t xml:space="preserve">Stamford           </t>
  </si>
  <si>
    <t xml:space="preserve">Sterling           </t>
  </si>
  <si>
    <t xml:space="preserve">Stonington         </t>
  </si>
  <si>
    <t xml:space="preserve">Stratford          </t>
  </si>
  <si>
    <t xml:space="preserve">Suffield           </t>
  </si>
  <si>
    <t xml:space="preserve">Thomaston          </t>
  </si>
  <si>
    <t xml:space="preserve">Thompson           </t>
  </si>
  <si>
    <t xml:space="preserve">Tolland            </t>
  </si>
  <si>
    <t xml:space="preserve">Torrington         </t>
  </si>
  <si>
    <t xml:space="preserve">Trumbull           </t>
  </si>
  <si>
    <t xml:space="preserve">Union              </t>
  </si>
  <si>
    <t xml:space="preserve">Vernon             </t>
  </si>
  <si>
    <t xml:space="preserve">Voluntown          </t>
  </si>
  <si>
    <t xml:space="preserve">Wallingford        </t>
  </si>
  <si>
    <t xml:space="preserve">Warren             </t>
  </si>
  <si>
    <t xml:space="preserve">Washington         </t>
  </si>
  <si>
    <t xml:space="preserve">Waterbury          </t>
  </si>
  <si>
    <t xml:space="preserve">Waterford          </t>
  </si>
  <si>
    <t xml:space="preserve">Watertown          </t>
  </si>
  <si>
    <t xml:space="preserve">West Hartford      </t>
  </si>
  <si>
    <t xml:space="preserve">West Haven         </t>
  </si>
  <si>
    <t xml:space="preserve">Westbrook          </t>
  </si>
  <si>
    <t xml:space="preserve">Weston             </t>
  </si>
  <si>
    <t xml:space="preserve">Westport           </t>
  </si>
  <si>
    <t xml:space="preserve">Wethersfield       </t>
  </si>
  <si>
    <t xml:space="preserve">Willington         </t>
  </si>
  <si>
    <t xml:space="preserve">Wilton             </t>
  </si>
  <si>
    <t xml:space="preserve">Winchester         </t>
  </si>
  <si>
    <t xml:space="preserve">Windham            </t>
  </si>
  <si>
    <t xml:space="preserve">Windsor            </t>
  </si>
  <si>
    <t xml:space="preserve">Windsor Locks      </t>
  </si>
  <si>
    <t xml:space="preserve">Wolcott            </t>
  </si>
  <si>
    <t xml:space="preserve">Woodbridge         </t>
  </si>
  <si>
    <t xml:space="preserve">Woodbury           </t>
  </si>
  <si>
    <t xml:space="preserve">Woodstock         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</si>
</sst>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#,##0&quot; &quot;;(&quot;$&quot;#,##0)"/>
  </numFmts>
  <fonts count="12">
    <font>
      <sz val="11"/>
      <color indexed="8"/>
      <name val="Calibri"/>
    </font>
    <font>
      <sz val="12"/>
      <color indexed="8"/>
      <name val="Helvetica"/>
    </font>
    <font>
      <sz val="7"/>
      <color indexed="11"/>
      <name val="Calibri"/>
    </font>
    <font>
      <sz val="18"/>
      <color indexed="8"/>
      <name val="Calibri"/>
    </font>
    <font>
      <sz val="10"/>
      <color indexed="12"/>
      <name val="Calibri"/>
    </font>
    <font>
      <sz val="9"/>
      <color indexed="12"/>
      <name val="Calibri"/>
    </font>
    <font>
      <sz val="14"/>
      <color indexed="12"/>
      <name val="Calibri"/>
    </font>
    <font>
      <sz val="14"/>
      <color indexed="8"/>
      <name val="Calibri"/>
    </font>
    <font>
      <b val="1"/>
      <sz val="11"/>
      <color indexed="8"/>
      <name val="Calibri"/>
    </font>
    <font>
      <i val="1"/>
      <sz val="11"/>
      <color indexed="8"/>
      <name val="Calibri"/>
    </font>
    <font>
      <u val="single"/>
      <sz val="11"/>
      <color indexed="16"/>
      <name val="Calibri"/>
    </font>
    <font>
      <sz val="10"/>
      <color indexed="8"/>
      <name val="Courier New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 wrapText="1"/>
    </xf>
    <xf numFmtId="49" fontId="0" fillId="2" borderId="1" applyNumberFormat="1" applyFont="1" applyFill="1" applyBorder="1" applyAlignment="1" applyProtection="0">
      <alignment horizontal="right" vertical="bottom" wrapText="1"/>
    </xf>
    <xf numFmtId="0" fontId="0" borderId="1" applyNumberFormat="0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center"/>
    </xf>
    <xf numFmtId="59" fontId="0" fillId="2" borderId="1" applyNumberFormat="1" applyFont="1" applyFill="1" applyBorder="1" applyAlignment="1" applyProtection="0">
      <alignment vertical="center" wrapText="1"/>
    </xf>
    <xf numFmtId="9" fontId="0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vertical="bottom"/>
    </xf>
    <xf numFmtId="49" fontId="9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right" vertical="bottom"/>
    </xf>
    <xf numFmtId="0" fontId="0" applyNumberFormat="1" applyFont="1" applyFill="0" applyBorder="0" applyAlignment="1" applyProtection="0">
      <alignment vertical="bottom"/>
    </xf>
    <xf numFmtId="0" fontId="11" fillId="2" borderId="1" applyNumberFormat="1" applyFont="1" applyFill="1" applyBorder="1" applyAlignment="1" applyProtection="0">
      <alignment vertical="center" wrapText="1"/>
    </xf>
    <xf numFmtId="3" fontId="11" fillId="2" borderId="1" applyNumberFormat="1" applyFont="1" applyFill="1" applyBorder="1" applyAlignment="1" applyProtection="0">
      <alignment vertical="center" wrapText="1"/>
    </xf>
    <xf numFmtId="3" fontId="0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8d8d8"/>
      <rgbColor rgb="ff3f3f3f"/>
      <rgbColor rgb="ff595959"/>
      <rgbColor rgb="ffbfbfbf"/>
      <rgbColor rgb="ffaaaaaa"/>
      <rgbColor rgb="ffff0000"/>
      <rgbColor rgb="ff0563c1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595959"/>
                </a:solidFill>
                <a:latin typeface="Calibri"/>
              </a:defRPr>
            </a:pPr>
            <a:r>
              <a:rPr b="0" i="0" strike="noStrike" sz="1400" u="none">
                <a:solidFill>
                  <a:srgbClr val="595959"/>
                </a:solidFill>
                <a:latin typeface="Calibri"/>
              </a:rPr>
              <a:t>Change in student population vs. change in educational costs, 2006-2016 (inflation-adjusted)</a:t>
            </a:r>
          </a:p>
        </c:rich>
      </c:tx>
      <c:layout>
        <c:manualLayout>
          <c:xMode val="edge"/>
          <c:yMode val="edge"/>
          <c:x val="0.124959"/>
          <c:y val="0"/>
          <c:w val="0.750083"/>
          <c:h val="0.037552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37"/>
          <c:y val="0.0375521"/>
          <c:w val="0.928398"/>
          <c:h val="0.904127"/>
        </c:manualLayout>
      </c:layout>
      <c:scatterChart>
        <c:scatterStyle val="lineMarker"/>
        <c:varyColors val="0"/>
        <c:ser>
          <c:idx val="0"/>
          <c:order val="0"/>
          <c:tx>
            <c:strRef>
              <c:f>'% change in $pupil vs #pupil'!$E$1</c:f>
              <c:strCache>
                <c:ptCount val="1"/>
                <c:pt idx="0">
                  <c:v>% change in $ per student, 2006-2016 (inflation-adjusted)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dLbls>
            <c:numFmt formatCode="0%" sourceLinked="0"/>
            <c:txPr>
              <a:bodyPr/>
              <a:lstStyle/>
              <a:p>
                <a:pPr>
                  <a:defRPr b="0" i="0" strike="noStrike" sz="700" u="none">
                    <a:solidFill>
                      <a:srgbClr val="40404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9050" cap="rnd">
                <a:solidFill>
                  <a:schemeClr val="accent1"/>
                </a:solidFill>
                <a:prstDash val="sysDot"/>
                <a:miter lim="8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'% change in $pupil vs #pupil'!$D$2:$D$170</c:f>
              <c:numCache>
                <c:ptCount val="169"/>
                <c:pt idx="0">
                  <c:v>-0.216334</c:v>
                </c:pt>
                <c:pt idx="1">
                  <c:v>-0.100036</c:v>
                </c:pt>
                <c:pt idx="2">
                  <c:v>-0.305016</c:v>
                </c:pt>
                <c:pt idx="3">
                  <c:v>-0.031609</c:v>
                </c:pt>
                <c:pt idx="4">
                  <c:v>-0.154518</c:v>
                </c:pt>
                <c:pt idx="5">
                  <c:v>-0.129457</c:v>
                </c:pt>
                <c:pt idx="6">
                  <c:v>-0.138213</c:v>
                </c:pt>
                <c:pt idx="7">
                  <c:v>-0.214662</c:v>
                </c:pt>
                <c:pt idx="8">
                  <c:v>-0.086934</c:v>
                </c:pt>
                <c:pt idx="9">
                  <c:v>-0.375444</c:v>
                </c:pt>
                <c:pt idx="10">
                  <c:v>-0.181513</c:v>
                </c:pt>
                <c:pt idx="11">
                  <c:v>-0.193362</c:v>
                </c:pt>
                <c:pt idx="12">
                  <c:v>-0.203542</c:v>
                </c:pt>
                <c:pt idx="13">
                  <c:v>-0.151744</c:v>
                </c:pt>
                <c:pt idx="14">
                  <c:v>-0.080545</c:v>
                </c:pt>
                <c:pt idx="15">
                  <c:v>-0.488986</c:v>
                </c:pt>
                <c:pt idx="16">
                  <c:v>-0.078511</c:v>
                </c:pt>
                <c:pt idx="17">
                  <c:v>-0.126254</c:v>
                </c:pt>
                <c:pt idx="18">
                  <c:v>-0.099640</c:v>
                </c:pt>
                <c:pt idx="19">
                  <c:v>-0.127540</c:v>
                </c:pt>
                <c:pt idx="20">
                  <c:v>-0.348634</c:v>
                </c:pt>
                <c:pt idx="21">
                  <c:v>-0.224543</c:v>
                </c:pt>
                <c:pt idx="22">
                  <c:v>-0.032312</c:v>
                </c:pt>
                <c:pt idx="23">
                  <c:v>-0.211757</c:v>
                </c:pt>
                <c:pt idx="24">
                  <c:v>-0.147413</c:v>
                </c:pt>
                <c:pt idx="25">
                  <c:v>-0.163599</c:v>
                </c:pt>
                <c:pt idx="26">
                  <c:v>-0.149130</c:v>
                </c:pt>
                <c:pt idx="27">
                  <c:v>-0.160529</c:v>
                </c:pt>
                <c:pt idx="28">
                  <c:v>-0.207972</c:v>
                </c:pt>
                <c:pt idx="29">
                  <c:v>-0.248977</c:v>
                </c:pt>
                <c:pt idx="30">
                  <c:v>-0.400088</c:v>
                </c:pt>
                <c:pt idx="31">
                  <c:v>-0.189061</c:v>
                </c:pt>
                <c:pt idx="32">
                  <c:v>0.068667</c:v>
                </c:pt>
                <c:pt idx="33">
                  <c:v>0.104751</c:v>
                </c:pt>
                <c:pt idx="34">
                  <c:v>0.082136</c:v>
                </c:pt>
                <c:pt idx="35">
                  <c:v>-0.094813</c:v>
                </c:pt>
                <c:pt idx="36">
                  <c:v>-0.012038</c:v>
                </c:pt>
                <c:pt idx="37">
                  <c:v>-0.210536</c:v>
                </c:pt>
                <c:pt idx="38">
                  <c:v>0.004513</c:v>
                </c:pt>
                <c:pt idx="39">
                  <c:v>-0.226610</c:v>
                </c:pt>
                <c:pt idx="40">
                  <c:v>-0.073522</c:v>
                </c:pt>
                <c:pt idx="41">
                  <c:v>-0.032369</c:v>
                </c:pt>
                <c:pt idx="42">
                  <c:v>-0.150537</c:v>
                </c:pt>
                <c:pt idx="43">
                  <c:v>-0.128940</c:v>
                </c:pt>
                <c:pt idx="44">
                  <c:v>-0.263980</c:v>
                </c:pt>
                <c:pt idx="45">
                  <c:v>-0.346356</c:v>
                </c:pt>
                <c:pt idx="46">
                  <c:v>-0.120824</c:v>
                </c:pt>
                <c:pt idx="47">
                  <c:v>0.083803</c:v>
                </c:pt>
                <c:pt idx="48">
                  <c:v>-0.173100</c:v>
                </c:pt>
                <c:pt idx="49">
                  <c:v>-0.166099</c:v>
                </c:pt>
                <c:pt idx="50">
                  <c:v>0.092036</c:v>
                </c:pt>
                <c:pt idx="51">
                  <c:v>-0.049537</c:v>
                </c:pt>
                <c:pt idx="52">
                  <c:v>-0.183623</c:v>
                </c:pt>
                <c:pt idx="53">
                  <c:v>-0.096826</c:v>
                </c:pt>
                <c:pt idx="54">
                  <c:v>-0.162577</c:v>
                </c:pt>
                <c:pt idx="55">
                  <c:v>-0.139869</c:v>
                </c:pt>
                <c:pt idx="56">
                  <c:v>-0.029180</c:v>
                </c:pt>
                <c:pt idx="57">
                  <c:v>-0.112328</c:v>
                </c:pt>
                <c:pt idx="58">
                  <c:v>-0.105479</c:v>
                </c:pt>
                <c:pt idx="59">
                  <c:v>-0.106638</c:v>
                </c:pt>
                <c:pt idx="60">
                  <c:v>-0.063122</c:v>
                </c:pt>
                <c:pt idx="61">
                  <c:v>-0.094658</c:v>
                </c:pt>
                <c:pt idx="62">
                  <c:v>-0.349077</c:v>
                </c:pt>
                <c:pt idx="63">
                  <c:v>-0.061940</c:v>
                </c:pt>
                <c:pt idx="64">
                  <c:v>-0.233709</c:v>
                </c:pt>
                <c:pt idx="65">
                  <c:v>-0.108991</c:v>
                </c:pt>
                <c:pt idx="66">
                  <c:v>-0.198773</c:v>
                </c:pt>
                <c:pt idx="67">
                  <c:v>-0.262114</c:v>
                </c:pt>
                <c:pt idx="68">
                  <c:v>-0.124106</c:v>
                </c:pt>
                <c:pt idx="69">
                  <c:v>-0.220464</c:v>
                </c:pt>
                <c:pt idx="70">
                  <c:v>-0.228962</c:v>
                </c:pt>
                <c:pt idx="71">
                  <c:v>-0.161422</c:v>
                </c:pt>
                <c:pt idx="72">
                  <c:v>-0.311328</c:v>
                </c:pt>
                <c:pt idx="73">
                  <c:v>-0.261086</c:v>
                </c:pt>
                <c:pt idx="74">
                  <c:v>-0.059736</c:v>
                </c:pt>
                <c:pt idx="75">
                  <c:v>-0.236804</c:v>
                </c:pt>
                <c:pt idx="76">
                  <c:v>-0.050407</c:v>
                </c:pt>
                <c:pt idx="77">
                  <c:v>-0.063690</c:v>
                </c:pt>
                <c:pt idx="78">
                  <c:v>-0.053902</c:v>
                </c:pt>
                <c:pt idx="79">
                  <c:v>-0.084877</c:v>
                </c:pt>
                <c:pt idx="80">
                  <c:v>-0.031682</c:v>
                </c:pt>
                <c:pt idx="81">
                  <c:v>-0.171365</c:v>
                </c:pt>
                <c:pt idx="82">
                  <c:v>-0.050226</c:v>
                </c:pt>
                <c:pt idx="83">
                  <c:v>-0.179362</c:v>
                </c:pt>
                <c:pt idx="84">
                  <c:v>-0.243647</c:v>
                </c:pt>
                <c:pt idx="85">
                  <c:v>-0.217125</c:v>
                </c:pt>
                <c:pt idx="86">
                  <c:v>-0.230337</c:v>
                </c:pt>
                <c:pt idx="87">
                  <c:v>-0.160941</c:v>
                </c:pt>
                <c:pt idx="88">
                  <c:v>0.009425</c:v>
                </c:pt>
                <c:pt idx="89">
                  <c:v>0.019095</c:v>
                </c:pt>
                <c:pt idx="90">
                  <c:v>-0.205648</c:v>
                </c:pt>
                <c:pt idx="91">
                  <c:v>-0.104093</c:v>
                </c:pt>
                <c:pt idx="92">
                  <c:v>-0.017446</c:v>
                </c:pt>
                <c:pt idx="93">
                  <c:v>0.021012</c:v>
                </c:pt>
                <c:pt idx="94">
                  <c:v>-0.170013</c:v>
                </c:pt>
                <c:pt idx="95">
                  <c:v>-0.076017</c:v>
                </c:pt>
                <c:pt idx="96">
                  <c:v>-0.186163</c:v>
                </c:pt>
                <c:pt idx="97">
                  <c:v>-0.255270</c:v>
                </c:pt>
                <c:pt idx="98">
                  <c:v>-0.245713</c:v>
                </c:pt>
                <c:pt idx="99">
                  <c:v>-0.238703</c:v>
                </c:pt>
                <c:pt idx="100">
                  <c:v>-0.180114</c:v>
                </c:pt>
                <c:pt idx="101">
                  <c:v>-0.126240</c:v>
                </c:pt>
                <c:pt idx="102">
                  <c:v>0.049971</c:v>
                </c:pt>
                <c:pt idx="103">
                  <c:v>-0.079997</c:v>
                </c:pt>
                <c:pt idx="104">
                  <c:v>-0.142860</c:v>
                </c:pt>
                <c:pt idx="105">
                  <c:v>-0.143556</c:v>
                </c:pt>
                <c:pt idx="106">
                  <c:v>-0.079522</c:v>
                </c:pt>
                <c:pt idx="107">
                  <c:v>-0.009592</c:v>
                </c:pt>
                <c:pt idx="108">
                  <c:v>-0.095668</c:v>
                </c:pt>
                <c:pt idx="109">
                  <c:v>-0.084361</c:v>
                </c:pt>
                <c:pt idx="110">
                  <c:v>-0.177274</c:v>
                </c:pt>
                <c:pt idx="111">
                  <c:v>-0.222584</c:v>
                </c:pt>
                <c:pt idx="112">
                  <c:v>-0.015808</c:v>
                </c:pt>
                <c:pt idx="113">
                  <c:v>-0.149619</c:v>
                </c:pt>
                <c:pt idx="114">
                  <c:v>-0.161411</c:v>
                </c:pt>
                <c:pt idx="115">
                  <c:v>-0.070453</c:v>
                </c:pt>
                <c:pt idx="116">
                  <c:v>-0.170655</c:v>
                </c:pt>
                <c:pt idx="117">
                  <c:v>-0.102209</c:v>
                </c:pt>
                <c:pt idx="118">
                  <c:v>0.077705</c:v>
                </c:pt>
                <c:pt idx="119">
                  <c:v>-0.366204</c:v>
                </c:pt>
                <c:pt idx="120">
                  <c:v>-0.238741</c:v>
                </c:pt>
                <c:pt idx="121">
                  <c:v>-0.243394</c:v>
                </c:pt>
                <c:pt idx="122">
                  <c:v>-0.253879</c:v>
                </c:pt>
                <c:pt idx="123">
                  <c:v>-0.093195</c:v>
                </c:pt>
                <c:pt idx="124">
                  <c:v>-0.317552</c:v>
                </c:pt>
                <c:pt idx="125">
                  <c:v>-0.111404</c:v>
                </c:pt>
                <c:pt idx="126">
                  <c:v>-0.253519</c:v>
                </c:pt>
                <c:pt idx="127">
                  <c:v>-0.159858</c:v>
                </c:pt>
                <c:pt idx="128">
                  <c:v>-0.163843</c:v>
                </c:pt>
                <c:pt idx="129">
                  <c:v>-0.175150</c:v>
                </c:pt>
                <c:pt idx="130">
                  <c:v>-0.223757</c:v>
                </c:pt>
                <c:pt idx="131">
                  <c:v>-0.022432</c:v>
                </c:pt>
                <c:pt idx="132">
                  <c:v>-0.020426</c:v>
                </c:pt>
                <c:pt idx="133">
                  <c:v>-0.198392</c:v>
                </c:pt>
                <c:pt idx="134">
                  <c:v>0.023540</c:v>
                </c:pt>
                <c:pt idx="135">
                  <c:v>-0.066020</c:v>
                </c:pt>
                <c:pt idx="136">
                  <c:v>-0.133125</c:v>
                </c:pt>
                <c:pt idx="137">
                  <c:v>-0.061148</c:v>
                </c:pt>
                <c:pt idx="138">
                  <c:v>-0.073547</c:v>
                </c:pt>
                <c:pt idx="139">
                  <c:v>-0.276125</c:v>
                </c:pt>
                <c:pt idx="140">
                  <c:v>-0.309572</c:v>
                </c:pt>
                <c:pt idx="141">
                  <c:v>-0.154713</c:v>
                </c:pt>
                <c:pt idx="142">
                  <c:v>-0.115351</c:v>
                </c:pt>
                <c:pt idx="143">
                  <c:v>-0.023476</c:v>
                </c:pt>
                <c:pt idx="144">
                  <c:v>0.056152</c:v>
                </c:pt>
                <c:pt idx="145">
                  <c:v>-0.110485</c:v>
                </c:pt>
                <c:pt idx="146">
                  <c:v>-0.101145</c:v>
                </c:pt>
                <c:pt idx="147">
                  <c:v>-0.141713</c:v>
                </c:pt>
                <c:pt idx="148">
                  <c:v>-0.227825</c:v>
                </c:pt>
                <c:pt idx="149">
                  <c:v>-0.332335</c:v>
                </c:pt>
                <c:pt idx="150">
                  <c:v>0.035734</c:v>
                </c:pt>
                <c:pt idx="151">
                  <c:v>-0.115817</c:v>
                </c:pt>
                <c:pt idx="152">
                  <c:v>-0.202741</c:v>
                </c:pt>
                <c:pt idx="153">
                  <c:v>0.013740</c:v>
                </c:pt>
                <c:pt idx="154">
                  <c:v>-0.073050</c:v>
                </c:pt>
                <c:pt idx="155">
                  <c:v>-0.237126</c:v>
                </c:pt>
                <c:pt idx="156">
                  <c:v>-0.075342</c:v>
                </c:pt>
                <c:pt idx="157">
                  <c:v>0.044567</c:v>
                </c:pt>
                <c:pt idx="158">
                  <c:v>0.041398</c:v>
                </c:pt>
                <c:pt idx="159">
                  <c:v>-0.246530</c:v>
                </c:pt>
                <c:pt idx="160">
                  <c:v>-0.036970</c:v>
                </c:pt>
                <c:pt idx="161">
                  <c:v>-0.253881</c:v>
                </c:pt>
                <c:pt idx="162">
                  <c:v>-0.117433</c:v>
                </c:pt>
                <c:pt idx="163">
                  <c:v>-0.154331</c:v>
                </c:pt>
                <c:pt idx="164">
                  <c:v>-0.177853</c:v>
                </c:pt>
                <c:pt idx="165">
                  <c:v>-0.238910</c:v>
                </c:pt>
                <c:pt idx="166">
                  <c:v>-0.130510</c:v>
                </c:pt>
                <c:pt idx="167">
                  <c:v>-0.261172</c:v>
                </c:pt>
                <c:pt idx="168">
                  <c:v>-0.147691</c:v>
                </c:pt>
              </c:numCache>
            </c:numRef>
          </c:xVal>
          <c:yVal>
            <c:numRef>
              <c:f>'% change in $pupil vs #pupil'!$E$2:$E$170</c:f>
              <c:numCache>
                <c:ptCount val="169"/>
                <c:pt idx="0">
                  <c:v>0.422821</c:v>
                </c:pt>
                <c:pt idx="1">
                  <c:v>0.375093</c:v>
                </c:pt>
                <c:pt idx="2">
                  <c:v>0.552638</c:v>
                </c:pt>
                <c:pt idx="3">
                  <c:v>0.339942</c:v>
                </c:pt>
                <c:pt idx="4">
                  <c:v>0.409994</c:v>
                </c:pt>
                <c:pt idx="5">
                  <c:v>0.421661</c:v>
                </c:pt>
                <c:pt idx="6">
                  <c:v>0.415699</c:v>
                </c:pt>
                <c:pt idx="7">
                  <c:v>0.411052</c:v>
                </c:pt>
                <c:pt idx="8">
                  <c:v>0.257115</c:v>
                </c:pt>
                <c:pt idx="9">
                  <c:v>0.596448</c:v>
                </c:pt>
                <c:pt idx="10">
                  <c:v>0.449652</c:v>
                </c:pt>
                <c:pt idx="11">
                  <c:v>0.347562</c:v>
                </c:pt>
                <c:pt idx="12">
                  <c:v>0.488767</c:v>
                </c:pt>
                <c:pt idx="13">
                  <c:v>0.375954</c:v>
                </c:pt>
                <c:pt idx="14">
                  <c:v>0.143066</c:v>
                </c:pt>
                <c:pt idx="15">
                  <c:v>0.777108</c:v>
                </c:pt>
                <c:pt idx="16">
                  <c:v>0.196762</c:v>
                </c:pt>
                <c:pt idx="17">
                  <c:v>0.184613</c:v>
                </c:pt>
                <c:pt idx="18">
                  <c:v>0.299932</c:v>
                </c:pt>
                <c:pt idx="19">
                  <c:v>0.312167</c:v>
                </c:pt>
                <c:pt idx="20">
                  <c:v>0.597650</c:v>
                </c:pt>
                <c:pt idx="21">
                  <c:v>0.360271</c:v>
                </c:pt>
                <c:pt idx="22">
                  <c:v>0.282035</c:v>
                </c:pt>
                <c:pt idx="23">
                  <c:v>0.199536</c:v>
                </c:pt>
                <c:pt idx="24">
                  <c:v>0.365889</c:v>
                </c:pt>
                <c:pt idx="25">
                  <c:v>0.345654</c:v>
                </c:pt>
                <c:pt idx="26">
                  <c:v>0.257003</c:v>
                </c:pt>
                <c:pt idx="27">
                  <c:v>0.408398</c:v>
                </c:pt>
                <c:pt idx="28">
                  <c:v>0.282861</c:v>
                </c:pt>
                <c:pt idx="29">
                  <c:v>0.480985</c:v>
                </c:pt>
                <c:pt idx="30">
                  <c:v>0.766351</c:v>
                </c:pt>
                <c:pt idx="31">
                  <c:v>0.435389</c:v>
                </c:pt>
                <c:pt idx="32">
                  <c:v>0.094066</c:v>
                </c:pt>
                <c:pt idx="33">
                  <c:v>0.033201</c:v>
                </c:pt>
                <c:pt idx="34">
                  <c:v>0.321714</c:v>
                </c:pt>
                <c:pt idx="35">
                  <c:v>0.276139</c:v>
                </c:pt>
                <c:pt idx="36">
                  <c:v>0.273676</c:v>
                </c:pt>
                <c:pt idx="37">
                  <c:v>0.506102</c:v>
                </c:pt>
                <c:pt idx="38">
                  <c:v>0.403279</c:v>
                </c:pt>
                <c:pt idx="39">
                  <c:v>0.452692</c:v>
                </c:pt>
                <c:pt idx="40">
                  <c:v>0.232072</c:v>
                </c:pt>
                <c:pt idx="41">
                  <c:v>0.131498</c:v>
                </c:pt>
                <c:pt idx="42">
                  <c:v>0.300908</c:v>
                </c:pt>
                <c:pt idx="43">
                  <c:v>0.250781</c:v>
                </c:pt>
                <c:pt idx="44">
                  <c:v>0.821034</c:v>
                </c:pt>
                <c:pt idx="45">
                  <c:v>0.532060</c:v>
                </c:pt>
                <c:pt idx="46">
                  <c:v>0.474727</c:v>
                </c:pt>
                <c:pt idx="47">
                  <c:v>0.159773</c:v>
                </c:pt>
                <c:pt idx="48">
                  <c:v>0.191335</c:v>
                </c:pt>
                <c:pt idx="49">
                  <c:v>0.486121</c:v>
                </c:pt>
                <c:pt idx="50">
                  <c:v>0.053581</c:v>
                </c:pt>
                <c:pt idx="51">
                  <c:v>0.348069</c:v>
                </c:pt>
                <c:pt idx="52">
                  <c:v>0.129576</c:v>
                </c:pt>
                <c:pt idx="53">
                  <c:v>0.412211</c:v>
                </c:pt>
                <c:pt idx="54">
                  <c:v>0.416199</c:v>
                </c:pt>
                <c:pt idx="55">
                  <c:v>0.268112</c:v>
                </c:pt>
                <c:pt idx="56">
                  <c:v>0.146524</c:v>
                </c:pt>
                <c:pt idx="57">
                  <c:v>0.241275</c:v>
                </c:pt>
                <c:pt idx="58">
                  <c:v>0.062049</c:v>
                </c:pt>
                <c:pt idx="59">
                  <c:v>0.384917</c:v>
                </c:pt>
                <c:pt idx="60">
                  <c:v>0.374192</c:v>
                </c:pt>
                <c:pt idx="61">
                  <c:v>0.329015</c:v>
                </c:pt>
                <c:pt idx="62">
                  <c:v>0.333188</c:v>
                </c:pt>
                <c:pt idx="63">
                  <c:v>0.148048</c:v>
                </c:pt>
                <c:pt idx="64">
                  <c:v>0.363752</c:v>
                </c:pt>
                <c:pt idx="65">
                  <c:v>0.312167</c:v>
                </c:pt>
                <c:pt idx="66">
                  <c:v>0.517311</c:v>
                </c:pt>
                <c:pt idx="67">
                  <c:v>0.556647</c:v>
                </c:pt>
                <c:pt idx="68">
                  <c:v>0.327323</c:v>
                </c:pt>
                <c:pt idx="69">
                  <c:v>0.374192</c:v>
                </c:pt>
                <c:pt idx="70">
                  <c:v>0.696278</c:v>
                </c:pt>
                <c:pt idx="71">
                  <c:v>0.259106</c:v>
                </c:pt>
                <c:pt idx="72">
                  <c:v>0.580659</c:v>
                </c:pt>
                <c:pt idx="73">
                  <c:v>0.506201</c:v>
                </c:pt>
                <c:pt idx="74">
                  <c:v>0.158223</c:v>
                </c:pt>
                <c:pt idx="75">
                  <c:v>0.621441</c:v>
                </c:pt>
                <c:pt idx="76">
                  <c:v>0.254453</c:v>
                </c:pt>
                <c:pt idx="77">
                  <c:v>0.104231</c:v>
                </c:pt>
                <c:pt idx="78">
                  <c:v>0.170364</c:v>
                </c:pt>
                <c:pt idx="79">
                  <c:v>0.093937</c:v>
                </c:pt>
                <c:pt idx="80">
                  <c:v>0.412254</c:v>
                </c:pt>
                <c:pt idx="81">
                  <c:v>0.506102</c:v>
                </c:pt>
                <c:pt idx="82">
                  <c:v>0.241816</c:v>
                </c:pt>
                <c:pt idx="83">
                  <c:v>0.399910</c:v>
                </c:pt>
                <c:pt idx="84">
                  <c:v>0.548351</c:v>
                </c:pt>
                <c:pt idx="85">
                  <c:v>0.299840</c:v>
                </c:pt>
                <c:pt idx="86">
                  <c:v>0.416199</c:v>
                </c:pt>
                <c:pt idx="87">
                  <c:v>0.353646</c:v>
                </c:pt>
                <c:pt idx="88">
                  <c:v>0.048153</c:v>
                </c:pt>
                <c:pt idx="89">
                  <c:v>0.207199</c:v>
                </c:pt>
                <c:pt idx="90">
                  <c:v>0.385003</c:v>
                </c:pt>
                <c:pt idx="91">
                  <c:v>0.322129</c:v>
                </c:pt>
                <c:pt idx="92">
                  <c:v>0.091789</c:v>
                </c:pt>
                <c:pt idx="93">
                  <c:v>0.196606</c:v>
                </c:pt>
                <c:pt idx="94">
                  <c:v>0.258249</c:v>
                </c:pt>
                <c:pt idx="95">
                  <c:v>0.340480</c:v>
                </c:pt>
                <c:pt idx="96">
                  <c:v>0.434908</c:v>
                </c:pt>
                <c:pt idx="97">
                  <c:v>0.346400</c:v>
                </c:pt>
                <c:pt idx="98">
                  <c:v>0.407771</c:v>
                </c:pt>
                <c:pt idx="99">
                  <c:v>0.625476</c:v>
                </c:pt>
                <c:pt idx="100">
                  <c:v>0.399378</c:v>
                </c:pt>
                <c:pt idx="101">
                  <c:v>0.094538</c:v>
                </c:pt>
                <c:pt idx="102">
                  <c:v>0.107016</c:v>
                </c:pt>
                <c:pt idx="103">
                  <c:v>0.313209</c:v>
                </c:pt>
                <c:pt idx="104">
                  <c:v>0.158223</c:v>
                </c:pt>
                <c:pt idx="105">
                  <c:v>0.521732</c:v>
                </c:pt>
                <c:pt idx="106">
                  <c:v>0.354206</c:v>
                </c:pt>
                <c:pt idx="107">
                  <c:v>0.248241</c:v>
                </c:pt>
                <c:pt idx="108">
                  <c:v>0.097005</c:v>
                </c:pt>
                <c:pt idx="109">
                  <c:v>0.182835</c:v>
                </c:pt>
                <c:pt idx="110">
                  <c:v>0.254529</c:v>
                </c:pt>
                <c:pt idx="111">
                  <c:v>0.523555</c:v>
                </c:pt>
                <c:pt idx="112">
                  <c:v>0.085360</c:v>
                </c:pt>
                <c:pt idx="113">
                  <c:v>0.195440</c:v>
                </c:pt>
                <c:pt idx="114">
                  <c:v>0.421661</c:v>
                </c:pt>
                <c:pt idx="115">
                  <c:v>0.174244</c:v>
                </c:pt>
                <c:pt idx="116">
                  <c:v>0.387443</c:v>
                </c:pt>
                <c:pt idx="117">
                  <c:v>0.326698</c:v>
                </c:pt>
                <c:pt idx="118">
                  <c:v>0.209272</c:v>
                </c:pt>
                <c:pt idx="119">
                  <c:v>0.777108</c:v>
                </c:pt>
                <c:pt idx="120">
                  <c:v>0.422921</c:v>
                </c:pt>
                <c:pt idx="121">
                  <c:v>0.408394</c:v>
                </c:pt>
                <c:pt idx="122">
                  <c:v>0.399573</c:v>
                </c:pt>
                <c:pt idx="123">
                  <c:v>0.314947</c:v>
                </c:pt>
                <c:pt idx="124">
                  <c:v>0.649277</c:v>
                </c:pt>
                <c:pt idx="125">
                  <c:v>0.203182</c:v>
                </c:pt>
                <c:pt idx="126">
                  <c:v>0.470492</c:v>
                </c:pt>
                <c:pt idx="127">
                  <c:v>0.342268</c:v>
                </c:pt>
                <c:pt idx="128">
                  <c:v>0.392713</c:v>
                </c:pt>
                <c:pt idx="129">
                  <c:v>0.505308</c:v>
                </c:pt>
                <c:pt idx="130">
                  <c:v>0.412254</c:v>
                </c:pt>
                <c:pt idx="131">
                  <c:v>0.129668</c:v>
                </c:pt>
                <c:pt idx="132">
                  <c:v>-0.120649</c:v>
                </c:pt>
                <c:pt idx="133">
                  <c:v>0.458378</c:v>
                </c:pt>
                <c:pt idx="134">
                  <c:v>0.105532</c:v>
                </c:pt>
                <c:pt idx="135">
                  <c:v>0.191576</c:v>
                </c:pt>
                <c:pt idx="136">
                  <c:v>0.352136</c:v>
                </c:pt>
                <c:pt idx="137">
                  <c:v>0.241112</c:v>
                </c:pt>
                <c:pt idx="138">
                  <c:v>0.466700</c:v>
                </c:pt>
                <c:pt idx="139">
                  <c:v>0.394877</c:v>
                </c:pt>
                <c:pt idx="140">
                  <c:v>0.585669</c:v>
                </c:pt>
                <c:pt idx="141">
                  <c:v>0.371983</c:v>
                </c:pt>
                <c:pt idx="142">
                  <c:v>0.384474</c:v>
                </c:pt>
                <c:pt idx="143">
                  <c:v>0.256663</c:v>
                </c:pt>
                <c:pt idx="144">
                  <c:v>0.652794</c:v>
                </c:pt>
                <c:pt idx="145">
                  <c:v>0.215338</c:v>
                </c:pt>
                <c:pt idx="146">
                  <c:v>0.442723</c:v>
                </c:pt>
                <c:pt idx="147">
                  <c:v>0.430727</c:v>
                </c:pt>
                <c:pt idx="148">
                  <c:v>0.416199</c:v>
                </c:pt>
                <c:pt idx="149">
                  <c:v>0.777108</c:v>
                </c:pt>
                <c:pt idx="150">
                  <c:v>0.146374</c:v>
                </c:pt>
                <c:pt idx="151">
                  <c:v>0.242149</c:v>
                </c:pt>
                <c:pt idx="152">
                  <c:v>0.549282</c:v>
                </c:pt>
                <c:pt idx="153">
                  <c:v>0.189138</c:v>
                </c:pt>
                <c:pt idx="154">
                  <c:v>0.130885</c:v>
                </c:pt>
                <c:pt idx="155">
                  <c:v>0.866425</c:v>
                </c:pt>
                <c:pt idx="156">
                  <c:v>0.206046</c:v>
                </c:pt>
                <c:pt idx="157">
                  <c:v>0.176598</c:v>
                </c:pt>
                <c:pt idx="158">
                  <c:v>0.205755</c:v>
                </c:pt>
                <c:pt idx="159">
                  <c:v>0.365407</c:v>
                </c:pt>
                <c:pt idx="160">
                  <c:v>0.339258</c:v>
                </c:pt>
                <c:pt idx="161">
                  <c:v>0.339865</c:v>
                </c:pt>
                <c:pt idx="162">
                  <c:v>0.411003</c:v>
                </c:pt>
                <c:pt idx="163">
                  <c:v>0.323649</c:v>
                </c:pt>
                <c:pt idx="164">
                  <c:v>0.513355</c:v>
                </c:pt>
                <c:pt idx="165">
                  <c:v>0.374408</c:v>
                </c:pt>
                <c:pt idx="166">
                  <c:v>0.284562</c:v>
                </c:pt>
                <c:pt idx="167">
                  <c:v>0.596448</c:v>
                </c:pt>
                <c:pt idx="168">
                  <c:v>0.312037</c:v>
                </c:pt>
              </c:numCache>
            </c:numRef>
          </c:yVal>
          <c:smooth val="0"/>
        </c:ser>
        <c:axId val="2094734552"/>
        <c:axId val="2094734553"/>
      </c:scatterChart>
      <c:valAx>
        <c:axId val="2094734552"/>
        <c:scaling>
          <c:orientation val="minMax"/>
          <c:min val="-0.5"/>
        </c:scaling>
        <c:delete val="0"/>
        <c:axPos val="b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i="0" strike="noStrike" sz="1000" u="none">
                    <a:solidFill>
                      <a:srgbClr val="595959"/>
                    </a:solidFill>
                    <a:latin typeface="Calibri"/>
                  </a:defRPr>
                </a:pPr>
                <a:r>
                  <a:rPr b="0" i="0" strike="noStrike" sz="1000" u="none">
                    <a:solidFill>
                      <a:srgbClr val="595959"/>
                    </a:solidFill>
                    <a:latin typeface="Calibri"/>
                  </a:rPr>
                  <a:t>% Change in number of students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635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3"/>
        <c:crosses val="min"/>
        <c:crossBetween val="between"/>
        <c:majorUnit val="0.155"/>
        <c:minorUnit val="0.0775"/>
      </c:val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595959"/>
                    </a:solidFill>
                    <a:latin typeface="Calibri"/>
                  </a:defRPr>
                </a:pPr>
                <a:r>
                  <a:rPr b="0" i="0" strike="noStrike" sz="1000" u="none">
                    <a:solidFill>
                      <a:srgbClr val="595959"/>
                    </a:solidFill>
                    <a:latin typeface="Calibri"/>
                  </a:rPr>
                  <a:t>% Change in annual cost per student ($)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635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2"/>
        <c:crosses val="autoZero"/>
        <c:crossBetween val="between"/>
        <c:majorUnit val="0.28125"/>
        <c:minorUnit val="0.14062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7</xdr:col>
      <xdr:colOff>346854</xdr:colOff>
      <xdr:row>12</xdr:row>
      <xdr:rowOff>110997</xdr:rowOff>
    </xdr:from>
    <xdr:to>
      <xdr:col>16</xdr:col>
      <xdr:colOff>247468</xdr:colOff>
      <xdr:row>58</xdr:row>
      <xdr:rowOff>141110</xdr:rowOff>
    </xdr:to>
    <xdr:graphicFrame>
      <xdr:nvGraphicFramePr>
        <xdr:cNvPr id="2" name="Chart 2"/>
        <xdr:cNvGraphicFramePr/>
      </xdr:nvGraphicFramePr>
      <xdr:xfrm>
        <a:off x="9503554" y="2777997"/>
        <a:ext cx="9895515" cy="879311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Q170"/>
  <sheetViews>
    <sheetView workbookViewId="0" showGridLines="0" defaultGridColor="1"/>
  </sheetViews>
  <sheetFormatPr defaultColWidth="8.83333" defaultRowHeight="15" customHeight="1" outlineLevelRow="0" outlineLevelCol="0"/>
  <cols>
    <col min="1" max="1" width="20.5" style="1" customWidth="1"/>
    <col min="2" max="2" width="20.5" style="1" customWidth="1"/>
    <col min="3" max="3" width="20.5" style="1" customWidth="1"/>
    <col min="4" max="4" width="20.5" style="1" customWidth="1"/>
    <col min="5" max="5" width="20.5" style="1" customWidth="1"/>
    <col min="6" max="6" width="8.85156" style="1" customWidth="1"/>
    <col min="7" max="7" width="8.85156" style="1" customWidth="1"/>
    <col min="8" max="8" width="25.5" style="1" customWidth="1"/>
    <col min="9" max="9" width="20.5" style="1" customWidth="1"/>
    <col min="10" max="10" width="20.5" style="1" customWidth="1"/>
    <col min="11" max="11" width="20.5" style="1" customWidth="1"/>
    <col min="12" max="12" width="8.85156" style="1" customWidth="1"/>
    <col min="13" max="13" width="8.85156" style="1" customWidth="1"/>
    <col min="14" max="14" width="8.85156" style="1" customWidth="1"/>
    <col min="15" max="15" width="8.85156" style="1" customWidth="1"/>
    <col min="16" max="16" width="8.85156" style="1" customWidth="1"/>
    <col min="17" max="17" width="8.85156" style="1" customWidth="1"/>
    <col min="18" max="256" width="8.85156" style="1" customWidth="1"/>
  </cols>
  <sheetData>
    <row r="1" ht="45" customHeight="1">
      <c r="A1" t="s" s="2">
        <v>1</v>
      </c>
      <c r="B1" t="s" s="3">
        <v>2</v>
      </c>
      <c r="C1" t="s" s="3">
        <v>3</v>
      </c>
      <c r="D1" t="s" s="2">
        <v>4</v>
      </c>
      <c r="E1" t="s" s="2">
        <v>5</v>
      </c>
      <c r="F1" s="4"/>
      <c r="G1" s="4"/>
      <c r="H1" s="4"/>
      <c r="I1" t="s" s="3">
        <f>B1</f>
        <v>6</v>
      </c>
      <c r="J1" t="s" s="3">
        <f>C1</f>
        <v>7</v>
      </c>
      <c r="K1" t="s" s="3">
        <f>E1</f>
        <v>5</v>
      </c>
      <c r="L1" s="4"/>
      <c r="M1" s="4"/>
      <c r="N1" s="4"/>
      <c r="O1" s="4"/>
      <c r="P1" s="4"/>
      <c r="Q1" s="4"/>
    </row>
    <row r="2" ht="15" customHeight="1">
      <c r="A2" t="s" s="5">
        <v>8</v>
      </c>
      <c r="B2" s="6">
        <v>9906</v>
      </c>
      <c r="C2" s="6">
        <v>16040</v>
      </c>
      <c r="D2" s="7">
        <v>-0.2163344809188672</v>
      </c>
      <c r="E2" s="7">
        <f>C2/B2-$I$9</f>
        <v>0.4228206743387846</v>
      </c>
      <c r="F2" s="4"/>
      <c r="G2" s="4"/>
      <c r="H2" t="s" s="8">
        <v>9</v>
      </c>
      <c r="I2" s="9">
        <f>AVERAGE(B1:B170)</f>
        <v>11176.982248520710</v>
      </c>
      <c r="J2" s="9">
        <f>AVERAGE(C1:C170)</f>
        <v>17231.284023668639</v>
      </c>
      <c r="K2" s="7">
        <f>J2/I2-$I$9</f>
        <v>0.3452758871518495</v>
      </c>
      <c r="L2" s="4"/>
      <c r="M2" t="s" s="10">
        <v>10</v>
      </c>
      <c r="N2" s="4"/>
      <c r="O2" s="4"/>
      <c r="P2" s="4"/>
      <c r="Q2" s="4"/>
    </row>
    <row r="3" ht="15" customHeight="1">
      <c r="A3" t="s" s="5">
        <v>11</v>
      </c>
      <c r="B3" s="6">
        <v>8910</v>
      </c>
      <c r="C3" s="6">
        <v>14002</v>
      </c>
      <c r="D3" s="7">
        <v>-0.1000359572547853</v>
      </c>
      <c r="E3" s="7">
        <f>C3/B3-$I$9</f>
        <v>0.3750927048260382</v>
      </c>
      <c r="F3" s="4"/>
      <c r="G3" s="4"/>
      <c r="H3" t="s" s="8">
        <v>12</v>
      </c>
      <c r="I3" s="9">
        <f>MEDIAN(B1:B170)</f>
        <v>10842</v>
      </c>
      <c r="J3" s="9">
        <f>MEDIAN(C1:C170)</f>
        <v>16657</v>
      </c>
      <c r="K3" s="7">
        <f>J3/I3-$I$9</f>
        <v>0.339940158642317</v>
      </c>
      <c r="L3" s="4"/>
      <c r="M3" t="s" s="11">
        <v>13</v>
      </c>
      <c r="N3" s="4"/>
      <c r="O3" s="4"/>
      <c r="P3" s="4"/>
      <c r="Q3" s="4"/>
    </row>
    <row r="4" ht="15" customHeight="1">
      <c r="A4" t="s" s="5">
        <v>14</v>
      </c>
      <c r="B4" s="6">
        <v>10914</v>
      </c>
      <c r="C4" s="6">
        <v>19089</v>
      </c>
      <c r="D4" s="7">
        <v>-0.3050160408346885</v>
      </c>
      <c r="E4" s="7">
        <f>C4/B4-$I$9</f>
        <v>0.5526379329301816</v>
      </c>
      <c r="F4" s="4"/>
      <c r="G4" s="4"/>
      <c r="H4" t="s" s="8">
        <v>15</v>
      </c>
      <c r="I4" s="9">
        <v>9500</v>
      </c>
      <c r="J4" s="9">
        <v>13928</v>
      </c>
      <c r="K4" s="7">
        <f>J4/I4-$I$9</f>
        <v>0.2697052631578949</v>
      </c>
      <c r="L4" s="4"/>
      <c r="M4" t="s" s="11">
        <v>16</v>
      </c>
      <c r="N4" s="4"/>
      <c r="O4" s="4"/>
      <c r="P4" s="4"/>
      <c r="Q4" s="4"/>
    </row>
    <row r="5" ht="15" customHeight="1">
      <c r="A5" t="s" s="5">
        <v>17</v>
      </c>
      <c r="B5" s="6">
        <v>10236</v>
      </c>
      <c r="C5" s="6">
        <v>15726</v>
      </c>
      <c r="D5" s="7">
        <v>-0.03160851573117684</v>
      </c>
      <c r="E5" s="7">
        <f>C5/B5-$I$9</f>
        <v>0.3399423212192263</v>
      </c>
      <c r="F5" s="4"/>
      <c r="G5" s="4"/>
      <c r="H5" t="s" s="8">
        <v>18</v>
      </c>
      <c r="I5" s="9">
        <v>9919.5</v>
      </c>
      <c r="J5" s="9">
        <v>15100.5</v>
      </c>
      <c r="K5" s="7">
        <f>J5/I5-$I$9</f>
        <v>0.3259045516407078</v>
      </c>
      <c r="L5" s="4"/>
      <c r="M5" t="s" s="11">
        <v>19</v>
      </c>
      <c r="N5" s="4"/>
      <c r="O5" s="4"/>
      <c r="P5" s="4"/>
      <c r="Q5" s="4"/>
    </row>
    <row r="6" ht="15" customHeight="1">
      <c r="A6" t="s" s="5">
        <v>20</v>
      </c>
      <c r="B6" s="6">
        <v>10447</v>
      </c>
      <c r="C6" s="6">
        <v>16782</v>
      </c>
      <c r="D6" s="7">
        <v>-0.15451802322872</v>
      </c>
      <c r="E6" s="7">
        <f>C6/B6-$I$9</f>
        <v>0.4099941801474107</v>
      </c>
      <c r="F6" s="4"/>
      <c r="G6" s="4"/>
      <c r="H6" t="s" s="8">
        <v>21</v>
      </c>
      <c r="I6" s="9">
        <v>11941.5</v>
      </c>
      <c r="J6" s="9">
        <v>18723.5</v>
      </c>
      <c r="K6" s="7">
        <f>J6/I6-$I$9</f>
        <v>0.3715353515052549</v>
      </c>
      <c r="L6" s="4"/>
      <c r="M6" t="s" s="8">
        <v>22</v>
      </c>
      <c r="N6" s="4"/>
      <c r="O6" s="4"/>
      <c r="P6" s="4"/>
      <c r="Q6" s="4"/>
    </row>
    <row r="7" ht="15" customHeight="1">
      <c r="A7" t="s" s="5">
        <v>23</v>
      </c>
      <c r="B7" s="6">
        <v>9512</v>
      </c>
      <c r="C7" s="6">
        <v>15391</v>
      </c>
      <c r="D7" s="7">
        <v>-0.1294570518547338</v>
      </c>
      <c r="E7" s="7">
        <f>C7/B7-$I$9</f>
        <v>0.4216613961312028</v>
      </c>
      <c r="F7" s="4"/>
      <c r="G7" s="4"/>
      <c r="H7" t="s" s="8">
        <v>24</v>
      </c>
      <c r="I7" s="9">
        <v>14254</v>
      </c>
      <c r="J7" s="9">
        <v>20759</v>
      </c>
      <c r="K7" s="7">
        <f>J7/I7-$I$9</f>
        <v>0.259963126140031</v>
      </c>
      <c r="L7" s="4"/>
      <c r="M7" t="s" s="8">
        <v>25</v>
      </c>
      <c r="N7" s="4"/>
      <c r="O7" s="4"/>
      <c r="P7" s="4"/>
      <c r="Q7" s="4"/>
    </row>
    <row r="8" ht="15" customHeight="1">
      <c r="A8" t="s" s="5">
        <v>26</v>
      </c>
      <c r="B8" s="6">
        <v>9786</v>
      </c>
      <c r="C8" s="6">
        <v>15776</v>
      </c>
      <c r="D8" s="7">
        <v>-0.1382133467483483</v>
      </c>
      <c r="E8" s="7">
        <f>C8/B8-$I$9</f>
        <v>0.415698916819947</v>
      </c>
      <c r="F8" s="4"/>
      <c r="G8" s="4"/>
      <c r="H8" s="4"/>
      <c r="I8" s="9"/>
      <c r="J8" s="9"/>
      <c r="K8" s="7"/>
      <c r="L8" s="4"/>
      <c r="M8" s="4"/>
      <c r="N8" s="4"/>
      <c r="O8" s="4"/>
      <c r="P8" s="4"/>
      <c r="Q8" s="4"/>
    </row>
    <row r="9" ht="15" customHeight="1">
      <c r="A9" t="s" s="5">
        <v>27</v>
      </c>
      <c r="B9" s="6">
        <v>10842</v>
      </c>
      <c r="C9" s="6">
        <v>17428</v>
      </c>
      <c r="D9" s="7">
        <v>-0.2146624432633943</v>
      </c>
      <c r="E9" s="7">
        <f>C9/B9-$I$9</f>
        <v>0.4110524995388305</v>
      </c>
      <c r="F9" s="4"/>
      <c r="G9" s="4"/>
      <c r="H9" t="s" s="8">
        <v>28</v>
      </c>
      <c r="I9" s="12">
        <v>1.1964</v>
      </c>
      <c r="J9" t="s" s="11">
        <v>29</v>
      </c>
      <c r="K9" s="4"/>
      <c r="L9" s="4"/>
      <c r="M9" t="s" s="8">
        <v>30</v>
      </c>
      <c r="N9" s="4"/>
      <c r="O9" s="4"/>
      <c r="P9" s="4"/>
      <c r="Q9" s="4"/>
    </row>
    <row r="10" ht="15" customHeight="1">
      <c r="A10" t="s" s="5">
        <v>31</v>
      </c>
      <c r="B10" s="6">
        <v>10853</v>
      </c>
      <c r="C10" s="6">
        <v>15775</v>
      </c>
      <c r="D10" s="7">
        <v>-0.08693402842386644</v>
      </c>
      <c r="E10" s="7">
        <f>C10/B10-$I$9</f>
        <v>0.2571151570994197</v>
      </c>
      <c r="F10" s="4"/>
      <c r="G10" s="4"/>
      <c r="H10" s="4"/>
      <c r="I10" s="4"/>
      <c r="J10" t="s" s="11">
        <v>32</v>
      </c>
      <c r="K10" s="4"/>
      <c r="L10" s="4"/>
      <c r="M10" t="s" s="8">
        <v>33</v>
      </c>
      <c r="N10" s="4"/>
      <c r="O10" s="4"/>
      <c r="P10" s="4"/>
      <c r="Q10" s="4"/>
    </row>
    <row r="11" ht="15" customHeight="1">
      <c r="A11" t="s" s="5">
        <v>34</v>
      </c>
      <c r="B11" s="6">
        <v>10934</v>
      </c>
      <c r="C11" s="6">
        <v>19603</v>
      </c>
      <c r="D11" s="7">
        <v>-0.3754442579947876</v>
      </c>
      <c r="E11" s="7">
        <f>C11/B11-$I$9</f>
        <v>0.5964479970733492</v>
      </c>
      <c r="F11" s="4"/>
      <c r="G11" s="4"/>
      <c r="H11" t="s" s="8">
        <v>35</v>
      </c>
      <c r="I11" t="s" s="13">
        <v>36</v>
      </c>
      <c r="J11" t="s" s="8">
        <v>37</v>
      </c>
      <c r="K11" s="4"/>
      <c r="L11" s="4"/>
      <c r="M11" s="4"/>
      <c r="N11" s="4"/>
      <c r="O11" s="4"/>
      <c r="P11" s="4"/>
      <c r="Q11" s="4"/>
    </row>
    <row r="12" ht="15" customHeight="1">
      <c r="A12" t="s" s="5">
        <v>38</v>
      </c>
      <c r="B12" s="6">
        <v>12855</v>
      </c>
      <c r="C12" s="6">
        <v>21160</v>
      </c>
      <c r="D12" s="7">
        <v>-0.1815125405046381</v>
      </c>
      <c r="E12" s="7">
        <f>C12/B12-$I$9</f>
        <v>0.4496521197977441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ht="15" customHeight="1">
      <c r="A13" t="s" s="5">
        <v>39</v>
      </c>
      <c r="B13" s="6">
        <v>11328</v>
      </c>
      <c r="C13" s="6">
        <v>17490</v>
      </c>
      <c r="D13" s="7">
        <v>-0.1933620510071985</v>
      </c>
      <c r="E13" s="7">
        <f>C13/B13-$I$9</f>
        <v>0.3475618644067797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ht="15" customHeight="1">
      <c r="A14" t="s" s="5">
        <v>40</v>
      </c>
      <c r="B14" s="6">
        <v>10396</v>
      </c>
      <c r="C14" s="6">
        <v>17519</v>
      </c>
      <c r="D14" s="7">
        <v>-0.2035424378894797</v>
      </c>
      <c r="E14" s="7">
        <f>C14/B14-$I$9</f>
        <v>0.4887673720661794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ht="15" customHeight="1">
      <c r="A15" t="s" s="5">
        <v>41</v>
      </c>
      <c r="B15" s="6">
        <v>10960</v>
      </c>
      <c r="C15" s="6">
        <v>17233</v>
      </c>
      <c r="D15" s="7">
        <v>-0.1517437062042287</v>
      </c>
      <c r="E15" s="7">
        <f>C15/B15-$I$9</f>
        <v>0.3759540145985403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ht="15" customHeight="1">
      <c r="A16" t="s" s="5">
        <v>42</v>
      </c>
      <c r="B16" s="6">
        <v>10708</v>
      </c>
      <c r="C16" s="6">
        <v>14343</v>
      </c>
      <c r="D16" s="7">
        <v>-0.08054454260079669</v>
      </c>
      <c r="E16" s="7">
        <f>C16/B16-$I$9</f>
        <v>0.1430658199477028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ht="15" customHeight="1">
      <c r="A17" t="s" s="5">
        <v>43</v>
      </c>
      <c r="B17" s="6">
        <v>14797</v>
      </c>
      <c r="C17" s="6">
        <v>29202</v>
      </c>
      <c r="D17" s="7">
        <v>-0.4889857751710885</v>
      </c>
      <c r="E17" s="7">
        <f>C17/B17-$I$9</f>
        <v>0.7771081435426102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ht="15" customHeight="1">
      <c r="A18" t="s" s="5">
        <v>44</v>
      </c>
      <c r="B18" s="6">
        <v>9973</v>
      </c>
      <c r="C18" s="6">
        <v>13894</v>
      </c>
      <c r="D18" s="7">
        <v>-0.07851058754444129</v>
      </c>
      <c r="E18" s="7">
        <f>C18/B18-$I$9</f>
        <v>0.1967615361475985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ht="15" customHeight="1">
      <c r="A19" t="s" s="5">
        <v>45</v>
      </c>
      <c r="B19" s="6">
        <v>10228</v>
      </c>
      <c r="C19" s="6">
        <v>14125</v>
      </c>
      <c r="D19" s="7">
        <v>-0.1262538356977647</v>
      </c>
      <c r="E19" s="7">
        <f>C19/B19-$I$9</f>
        <v>0.1846129057489245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ht="15" customHeight="1">
      <c r="A20" t="s" s="5">
        <v>46</v>
      </c>
      <c r="B20" s="6">
        <v>9679</v>
      </c>
      <c r="C20" s="6">
        <v>14483</v>
      </c>
      <c r="D20" s="7">
        <v>-0.09964005509511498</v>
      </c>
      <c r="E20" s="7">
        <f>C20/B20-$I$9</f>
        <v>0.2999322657299308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ht="15" customHeight="1">
      <c r="A21" t="s" s="5">
        <v>47</v>
      </c>
      <c r="B21" s="6">
        <v>9572</v>
      </c>
      <c r="C21" s="6">
        <v>14440</v>
      </c>
      <c r="D21" s="7">
        <v>-0.1275399749665604</v>
      </c>
      <c r="E21" s="7">
        <f>C21/B21-$I$9</f>
        <v>0.3121666527371501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ht="15" customHeight="1">
      <c r="A22" t="s" s="5">
        <v>48</v>
      </c>
      <c r="B22" s="6">
        <v>16135</v>
      </c>
      <c r="C22" s="6">
        <v>28947</v>
      </c>
      <c r="D22" s="7">
        <v>-0.3486341552428811</v>
      </c>
      <c r="E22" s="7">
        <f>C22/B22-$I$9</f>
        <v>0.5976502014254728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ht="15" customHeight="1">
      <c r="A23" t="s" s="5">
        <v>49</v>
      </c>
      <c r="B23" s="6">
        <v>11258</v>
      </c>
      <c r="C23" s="6">
        <v>17525</v>
      </c>
      <c r="D23" s="7">
        <v>-0.2245430806871669</v>
      </c>
      <c r="E23" s="7">
        <f>C23/B23-$I$9</f>
        <v>0.3602708118671167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ht="15" customHeight="1">
      <c r="A24" t="s" s="5">
        <v>50</v>
      </c>
      <c r="B24" s="6">
        <v>10480</v>
      </c>
      <c r="C24" s="6">
        <v>15494</v>
      </c>
      <c r="D24" s="7">
        <v>-0.03231171472445071</v>
      </c>
      <c r="E24" s="7">
        <f>C24/B24-$I$9</f>
        <v>0.2820351145038169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ht="15" customHeight="1">
      <c r="A25" t="s" s="5">
        <v>51</v>
      </c>
      <c r="B25" s="6">
        <v>14419</v>
      </c>
      <c r="C25" s="6">
        <v>20128</v>
      </c>
      <c r="D25" s="7">
        <v>-0.211756594402826</v>
      </c>
      <c r="E25" s="7">
        <f>C25/B25-$I$9</f>
        <v>0.1995359178861225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ht="15" customHeight="1">
      <c r="A26" t="s" s="5">
        <v>52</v>
      </c>
      <c r="B26" s="6">
        <v>9753</v>
      </c>
      <c r="C26" s="6">
        <v>15237</v>
      </c>
      <c r="D26" s="7">
        <v>-0.1474130062373</v>
      </c>
      <c r="E26" s="7">
        <f>C26/B26-$I$9</f>
        <v>0.3658885266071978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ht="15" customHeight="1">
      <c r="A27" t="s" s="5">
        <v>53</v>
      </c>
      <c r="B27" s="6">
        <v>11842</v>
      </c>
      <c r="C27" s="6">
        <v>18261</v>
      </c>
      <c r="D27" s="7">
        <v>-0.1635994830219646</v>
      </c>
      <c r="E27" s="7">
        <f>C27/B27-$I$9</f>
        <v>0.3456537071440635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ht="15" customHeight="1">
      <c r="A28" t="s" s="5">
        <v>54</v>
      </c>
      <c r="B28" s="6">
        <v>11535</v>
      </c>
      <c r="C28" s="6">
        <v>16765</v>
      </c>
      <c r="D28" s="7">
        <v>-0.1491300532379263</v>
      </c>
      <c r="E28" s="7">
        <f>C28/B28-$I$9</f>
        <v>0.2570026874729086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ht="15" customHeight="1">
      <c r="A29" t="s" s="5">
        <v>55</v>
      </c>
      <c r="B29" s="6">
        <v>9170</v>
      </c>
      <c r="C29" s="6">
        <v>14716</v>
      </c>
      <c r="D29" s="7">
        <v>-0.1605293750208143</v>
      </c>
      <c r="E29" s="7">
        <f>C29/B29-$I$9</f>
        <v>0.4083982551799346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ht="15" customHeight="1">
      <c r="A30" t="s" s="5">
        <v>56</v>
      </c>
      <c r="B30" s="6">
        <v>12392</v>
      </c>
      <c r="C30" s="6">
        <v>18331</v>
      </c>
      <c r="D30" s="7">
        <v>-0.2079720371706782</v>
      </c>
      <c r="E30" s="7">
        <f>C30/B30-$I$9</f>
        <v>0.2828608134280182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ht="15" customHeight="1">
      <c r="A31" t="s" s="5">
        <v>57</v>
      </c>
      <c r="B31" s="6">
        <v>10418</v>
      </c>
      <c r="C31" s="6">
        <v>17475</v>
      </c>
      <c r="D31" s="7">
        <v>-0.2489766329190231</v>
      </c>
      <c r="E31" s="7">
        <f>C31/B31-$I$9</f>
        <v>0.4809852946822808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ht="15" customHeight="1">
      <c r="A32" t="s" s="5">
        <v>58</v>
      </c>
      <c r="B32" s="6">
        <v>15383</v>
      </c>
      <c r="C32" s="6">
        <v>30193</v>
      </c>
      <c r="D32" s="7">
        <v>-0.4000881854557109</v>
      </c>
      <c r="E32" s="7">
        <f>C32/B32-$I$9</f>
        <v>0.7663510888643308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ht="15" customHeight="1">
      <c r="A33" t="s" s="5">
        <v>59</v>
      </c>
      <c r="B33" s="6">
        <v>9500</v>
      </c>
      <c r="C33" s="6">
        <v>15502</v>
      </c>
      <c r="D33" s="7">
        <v>-0.1890613695041984</v>
      </c>
      <c r="E33" s="7">
        <f>C33/B33-$I$9</f>
        <v>0.4353894736842105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ht="15" customHeight="1">
      <c r="A34" t="s" s="5">
        <v>60</v>
      </c>
      <c r="B34" s="6">
        <v>10793</v>
      </c>
      <c r="C34" s="6">
        <v>13928</v>
      </c>
      <c r="D34" s="7">
        <v>0.06866687512790537</v>
      </c>
      <c r="E34" s="7">
        <f>C34/B34-$I$9</f>
        <v>0.09406604280552222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ht="15" customHeight="1">
      <c r="A35" t="s" s="5">
        <v>61</v>
      </c>
      <c r="B35" s="6">
        <v>10405</v>
      </c>
      <c r="C35" s="6">
        <v>12794</v>
      </c>
      <c r="D35" s="7">
        <v>0.1047510283349902</v>
      </c>
      <c r="E35" s="7">
        <f>C35/B35-$I$9</f>
        <v>0.03320115329168671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ht="15" customHeight="1">
      <c r="A36" t="s" s="5">
        <v>62</v>
      </c>
      <c r="B36" s="6">
        <v>12725</v>
      </c>
      <c r="C36" s="6">
        <v>19318</v>
      </c>
      <c r="D36" s="7">
        <v>0.08213649382406141</v>
      </c>
      <c r="E36" s="7">
        <f>C36/B36-$I$9</f>
        <v>0.32171394891945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ht="15" customHeight="1">
      <c r="A37" t="s" s="5">
        <v>63</v>
      </c>
      <c r="B37" s="6">
        <v>11999</v>
      </c>
      <c r="C37" s="6">
        <v>17669</v>
      </c>
      <c r="D37" s="7">
        <v>-0.09481282631348664</v>
      </c>
      <c r="E37" s="7">
        <f>C37/B37-$I$9</f>
        <v>0.2761393782815236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ht="15" customHeight="1">
      <c r="A38" t="s" s="5">
        <v>64</v>
      </c>
      <c r="B38" s="6">
        <v>10443</v>
      </c>
      <c r="C38" s="6">
        <v>15352</v>
      </c>
      <c r="D38" s="7">
        <v>-0.012037585391519</v>
      </c>
      <c r="E38" s="7">
        <f>C38/B38-$I$9</f>
        <v>0.273675648759935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ht="15" customHeight="1">
      <c r="A39" t="s" s="5">
        <v>65</v>
      </c>
      <c r="B39" s="6">
        <v>11432</v>
      </c>
      <c r="C39" s="6">
        <v>19463</v>
      </c>
      <c r="D39" s="7">
        <v>-0.2105359113820441</v>
      </c>
      <c r="E39" s="7">
        <f>C39/B39-$I$9</f>
        <v>0.5061017494751576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ht="15" customHeight="1">
      <c r="A40" t="s" s="5">
        <v>66</v>
      </c>
      <c r="B40" s="6">
        <v>11828</v>
      </c>
      <c r="C40" s="6">
        <v>18921</v>
      </c>
      <c r="D40" s="7">
        <v>0.0045129200880627</v>
      </c>
      <c r="E40" s="7">
        <f>C40/B40-$I$9</f>
        <v>0.4032787284409876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ht="15" customHeight="1">
      <c r="A41" t="s" s="5">
        <v>67</v>
      </c>
      <c r="B41" s="6">
        <v>10849</v>
      </c>
      <c r="C41" s="6">
        <v>17891</v>
      </c>
      <c r="D41" s="7">
        <v>-0.2266098463260973</v>
      </c>
      <c r="E41" s="7">
        <f>C41/B41-$I$9</f>
        <v>0.4526920822195595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ht="15" customHeight="1">
      <c r="A42" t="s" s="5">
        <v>68</v>
      </c>
      <c r="B42" s="6">
        <v>10101</v>
      </c>
      <c r="C42" s="6">
        <v>14429</v>
      </c>
      <c r="D42" s="7">
        <v>-0.07352243270421299</v>
      </c>
      <c r="E42" s="7">
        <f>C42/B42-$I$9</f>
        <v>0.2320724284724285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ht="15" customHeight="1">
      <c r="A43" t="s" s="5">
        <v>69</v>
      </c>
      <c r="B43" s="6">
        <v>10119</v>
      </c>
      <c r="C43" s="6">
        <v>13437</v>
      </c>
      <c r="D43" s="7">
        <v>-0.03236869193246839</v>
      </c>
      <c r="E43" s="7">
        <f>C43/B43-$I$9</f>
        <v>0.1314980136377113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ht="15" customHeight="1">
      <c r="A44" t="s" s="5">
        <v>70</v>
      </c>
      <c r="B44" s="6">
        <v>10585</v>
      </c>
      <c r="C44" s="6">
        <v>15849</v>
      </c>
      <c r="D44" s="7">
        <v>-0.1505366844090777</v>
      </c>
      <c r="E44" s="7">
        <f>C44/B44-$I$9</f>
        <v>0.3009075106282477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ht="15" customHeight="1">
      <c r="A45" t="s" s="5">
        <v>71</v>
      </c>
      <c r="B45" s="6">
        <v>10801</v>
      </c>
      <c r="C45" s="6">
        <v>15631</v>
      </c>
      <c r="D45" s="7">
        <v>-0.1289398179532362</v>
      </c>
      <c r="E45" s="7">
        <f>C45/B45-$I$9</f>
        <v>0.2507808165910566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ht="15" customHeight="1">
      <c r="A46" t="s" s="5">
        <v>72</v>
      </c>
      <c r="B46" s="6">
        <v>9464</v>
      </c>
      <c r="C46" s="6">
        <v>19093</v>
      </c>
      <c r="D46" s="7">
        <v>-0.2639797787298799</v>
      </c>
      <c r="E46" s="7">
        <f>C46/B46-$I$9</f>
        <v>0.8210344885883349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ht="15" customHeight="1">
      <c r="A47" t="s" s="5">
        <v>73</v>
      </c>
      <c r="B47" s="6">
        <v>11943</v>
      </c>
      <c r="C47" s="6">
        <v>20643</v>
      </c>
      <c r="D47" s="7">
        <v>-0.3463558998752431</v>
      </c>
      <c r="E47" s="7">
        <f>C47/B47-$I$9</f>
        <v>0.5320601858829441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ht="15" customHeight="1">
      <c r="A48" t="s" s="5">
        <v>74</v>
      </c>
      <c r="B48" s="6">
        <v>11509</v>
      </c>
      <c r="C48" s="6">
        <v>19233</v>
      </c>
      <c r="D48" s="7">
        <v>-0.1208242858458247</v>
      </c>
      <c r="E48" s="7">
        <f>C48/B48-$I$9</f>
        <v>0.4747269441306805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ht="15" customHeight="1">
      <c r="A49" t="s" s="5">
        <v>75</v>
      </c>
      <c r="B49" s="6">
        <v>9574</v>
      </c>
      <c r="C49" s="6">
        <v>12984</v>
      </c>
      <c r="D49" s="7">
        <v>0.08380314418836798</v>
      </c>
      <c r="E49" s="7">
        <f>C49/B49-$I$9</f>
        <v>0.1597729684562357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ht="15" customHeight="1">
      <c r="A50" t="s" s="5">
        <v>76</v>
      </c>
      <c r="B50" s="6">
        <v>10012</v>
      </c>
      <c r="C50" s="6">
        <v>13894</v>
      </c>
      <c r="D50" s="7">
        <v>-0.1731004246450101</v>
      </c>
      <c r="E50" s="7">
        <f>C50/B50-$I$9</f>
        <v>0.1913347183379945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ht="15" customHeight="1">
      <c r="A51" t="s" s="5">
        <v>77</v>
      </c>
      <c r="B51" s="6">
        <v>11311</v>
      </c>
      <c r="C51" s="6">
        <v>19031</v>
      </c>
      <c r="D51" s="7">
        <v>-0.1660994717949411</v>
      </c>
      <c r="E51" s="7">
        <f>C51/B51-$I$9</f>
        <v>0.4861214393068696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ht="15" customHeight="1">
      <c r="A52" t="s" s="5">
        <v>78</v>
      </c>
      <c r="B52" s="6">
        <v>13249</v>
      </c>
      <c r="C52" s="6">
        <v>16561</v>
      </c>
      <c r="D52" s="7">
        <v>0.09203599629689374</v>
      </c>
      <c r="E52" s="7">
        <f>C52/B52-$I$9</f>
        <v>0.05358113065137005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ht="15" customHeight="1">
      <c r="A53" t="s" s="5">
        <v>79</v>
      </c>
      <c r="B53" s="6">
        <v>10513</v>
      </c>
      <c r="C53" s="6">
        <v>16237</v>
      </c>
      <c r="D53" s="7">
        <v>-0.04953692041078417</v>
      </c>
      <c r="E53" s="7">
        <f>C53/B53-$I$9</f>
        <v>0.3480687529725104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ht="15" customHeight="1">
      <c r="A54" t="s" s="5">
        <v>80</v>
      </c>
      <c r="B54" s="6">
        <v>11553</v>
      </c>
      <c r="C54" s="6">
        <v>15319</v>
      </c>
      <c r="D54" s="7">
        <v>-0.183622575418152</v>
      </c>
      <c r="E54" s="7">
        <f>C54/B54-$I$9</f>
        <v>0.1295759369860643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ht="15" customHeight="1">
      <c r="A55" t="s" s="5">
        <v>81</v>
      </c>
      <c r="B55" s="6">
        <v>9778</v>
      </c>
      <c r="C55" s="6">
        <v>15729</v>
      </c>
      <c r="D55" s="7">
        <v>-0.09682646465597367</v>
      </c>
      <c r="E55" s="7">
        <f>C55/B55-$I$9</f>
        <v>0.4122111679280018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ht="15" customHeight="1">
      <c r="A56" t="s" s="5">
        <v>82</v>
      </c>
      <c r="B56" s="6">
        <v>12207</v>
      </c>
      <c r="C56" s="6">
        <v>19685</v>
      </c>
      <c r="D56" s="7">
        <v>-0.1625772881655297</v>
      </c>
      <c r="E56" s="7">
        <f>C56/B56-$I$9</f>
        <v>0.4161993282542804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ht="15" customHeight="1">
      <c r="A57" t="s" s="5">
        <v>83</v>
      </c>
      <c r="B57" s="6">
        <v>9933</v>
      </c>
      <c r="C57" s="6">
        <v>14547</v>
      </c>
      <c r="D57" s="7">
        <v>-0.1398694826463655</v>
      </c>
      <c r="E57" s="7">
        <f>C57/B57-$I$9</f>
        <v>0.2681122319540925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ht="15" customHeight="1">
      <c r="A58" t="s" s="5">
        <v>84</v>
      </c>
      <c r="B58" s="6">
        <v>15884</v>
      </c>
      <c r="C58" s="6">
        <v>21331</v>
      </c>
      <c r="D58" s="7">
        <v>-0.02917969156118594</v>
      </c>
      <c r="E58" s="7">
        <f>C58/B58-$I$9</f>
        <v>0.1465236968018133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ht="15" customHeight="1">
      <c r="A59" t="s" s="5">
        <v>85</v>
      </c>
      <c r="B59" s="6">
        <v>9667</v>
      </c>
      <c r="C59" s="6">
        <v>13898</v>
      </c>
      <c r="D59" s="7">
        <v>-0.1123275038345471</v>
      </c>
      <c r="E59" s="7">
        <f>C59/B59-$I$9</f>
        <v>0.2412745629461055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ht="15" customHeight="1">
      <c r="A60" t="s" s="5">
        <v>86</v>
      </c>
      <c r="B60" s="6">
        <v>12339</v>
      </c>
      <c r="C60" s="6">
        <v>15528</v>
      </c>
      <c r="D60" s="7">
        <v>-0.1054788581904673</v>
      </c>
      <c r="E60" s="7">
        <f>C60/B60-$I$9</f>
        <v>0.06204882081205931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ht="15" customHeight="1">
      <c r="A61" t="s" s="5">
        <v>87</v>
      </c>
      <c r="B61" s="6">
        <v>10662</v>
      </c>
      <c r="C61" s="6">
        <v>16860</v>
      </c>
      <c r="D61" s="7">
        <v>-0.1066382850413859</v>
      </c>
      <c r="E61" s="7">
        <f>C61/B61-$I$9</f>
        <v>0.3849168261114237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ht="15" customHeight="1">
      <c r="A62" t="s" s="5">
        <v>88</v>
      </c>
      <c r="B62" s="6">
        <v>10929</v>
      </c>
      <c r="C62" s="6">
        <v>17165</v>
      </c>
      <c r="D62" s="7">
        <v>-0.06312167204901598</v>
      </c>
      <c r="E62" s="7">
        <f>C62/B62-$I$9</f>
        <v>0.3741920029279899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ht="15" customHeight="1">
      <c r="A63" t="s" s="5">
        <v>89</v>
      </c>
      <c r="B63" s="6">
        <v>12040</v>
      </c>
      <c r="C63" s="6">
        <v>18366</v>
      </c>
      <c r="D63" s="7">
        <v>-0.09465774414950179</v>
      </c>
      <c r="E63" s="7">
        <f>C63/B63-$I$9</f>
        <v>0.3290152823920267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ht="15" customHeight="1">
      <c r="A64" t="s" s="5">
        <v>90</v>
      </c>
      <c r="B64" s="6">
        <v>14330</v>
      </c>
      <c r="C64" s="6">
        <v>21919</v>
      </c>
      <c r="D64" s="7">
        <v>-0.3490774350103083</v>
      </c>
      <c r="E64" s="7">
        <f>C64/B64-$I$9</f>
        <v>0.3331882763433358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ht="15" customHeight="1">
      <c r="A65" t="s" s="5">
        <v>91</v>
      </c>
      <c r="B65" s="6">
        <v>14365</v>
      </c>
      <c r="C65" s="6">
        <v>19313</v>
      </c>
      <c r="D65" s="7">
        <v>-0.06194041277021956</v>
      </c>
      <c r="E65" s="7">
        <f>C65/B65-$I$9</f>
        <v>0.1480483118691265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ht="15" customHeight="1">
      <c r="A66" t="s" s="5">
        <v>92</v>
      </c>
      <c r="B66" s="6">
        <v>11845</v>
      </c>
      <c r="C66" s="6">
        <v>18480</v>
      </c>
      <c r="D66" s="7">
        <v>-0.2337088244647753</v>
      </c>
      <c r="E66" s="7">
        <f>C66/B66-$I$9</f>
        <v>0.3637519628535248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ht="15" customHeight="1">
      <c r="A67" t="s" s="5">
        <v>93</v>
      </c>
      <c r="B67" s="6">
        <v>9572</v>
      </c>
      <c r="C67" s="6">
        <v>14440</v>
      </c>
      <c r="D67" s="7">
        <v>-0.1089910459242744</v>
      </c>
      <c r="E67" s="7">
        <f>C67/B67-$I$9</f>
        <v>0.3121666527371501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ht="15" customHeight="1">
      <c r="A68" t="s" s="5">
        <v>94</v>
      </c>
      <c r="B68" s="6">
        <v>8949</v>
      </c>
      <c r="C68" s="6">
        <v>15336</v>
      </c>
      <c r="D68" s="7">
        <v>-0.1987731911015078</v>
      </c>
      <c r="E68" s="7">
        <f>C68/B68-$I$9</f>
        <v>0.5173110291652701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ht="15" customHeight="1">
      <c r="A69" t="s" s="5">
        <v>95</v>
      </c>
      <c r="B69" s="6">
        <v>13456</v>
      </c>
      <c r="C69" s="6">
        <v>23589</v>
      </c>
      <c r="D69" s="7">
        <v>-0.2621137396722534</v>
      </c>
      <c r="E69" s="7">
        <f>C69/B69-$I$9</f>
        <v>0.5566469678953627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ht="15" customHeight="1">
      <c r="A70" t="s" s="5">
        <v>96</v>
      </c>
      <c r="B70" s="6">
        <v>10981</v>
      </c>
      <c r="C70" s="6">
        <v>16732</v>
      </c>
      <c r="D70" s="7">
        <v>-0.1241059030966647</v>
      </c>
      <c r="E70" s="7">
        <f>C70/B70-$I$9</f>
        <v>0.3273227939167653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ht="15" customHeight="1">
      <c r="A71" t="s" s="5">
        <v>97</v>
      </c>
      <c r="B71" s="6">
        <v>10929</v>
      </c>
      <c r="C71" s="6">
        <v>17165</v>
      </c>
      <c r="D71" s="7">
        <v>-0.2204639029102408</v>
      </c>
      <c r="E71" s="7">
        <f>C71/B71-$I$9</f>
        <v>0.3741920029279899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ht="15" customHeight="1">
      <c r="A72" t="s" s="5">
        <v>98</v>
      </c>
      <c r="B72" s="6">
        <v>9355</v>
      </c>
      <c r="C72" s="6">
        <v>17706</v>
      </c>
      <c r="D72" s="7">
        <v>-0.2289624847276912</v>
      </c>
      <c r="E72" s="7">
        <f>C72/B72-$I$9</f>
        <v>0.6962777124532336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ht="15" customHeight="1">
      <c r="A73" t="s" s="5">
        <v>99</v>
      </c>
      <c r="B73" s="6">
        <v>10406</v>
      </c>
      <c r="C73" s="6">
        <v>15146</v>
      </c>
      <c r="D73" s="7">
        <v>-0.161422030220889</v>
      </c>
      <c r="E73" s="7">
        <f>C73/B73-$I$9</f>
        <v>0.2591064385931194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ht="15" customHeight="1">
      <c r="A74" t="s" s="5">
        <v>100</v>
      </c>
      <c r="B74" s="6">
        <v>9590</v>
      </c>
      <c r="C74" s="6">
        <v>17042</v>
      </c>
      <c r="D74" s="7">
        <v>-0.3113278927376351</v>
      </c>
      <c r="E74" s="7">
        <f>C74/B74-$I$9</f>
        <v>0.5806594369134517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ht="15" customHeight="1">
      <c r="A75" t="s" s="5">
        <v>101</v>
      </c>
      <c r="B75" s="6">
        <v>10881</v>
      </c>
      <c r="C75" s="6">
        <v>18526</v>
      </c>
      <c r="D75" s="7">
        <v>-0.2610862869988254</v>
      </c>
      <c r="E75" s="7">
        <f>C75/B75-$I$9</f>
        <v>0.5062008638911866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ht="15" customHeight="1">
      <c r="A76" t="s" s="5">
        <v>102</v>
      </c>
      <c r="B76" s="6">
        <v>14483</v>
      </c>
      <c r="C76" s="6">
        <v>19619</v>
      </c>
      <c r="D76" s="7">
        <v>-0.05973581564196806</v>
      </c>
      <c r="E76" s="7">
        <f>C76/B76-$I$9</f>
        <v>0.1582226610508874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ht="15" customHeight="1">
      <c r="A77" t="s" s="5">
        <v>103</v>
      </c>
      <c r="B77" s="6">
        <v>9327</v>
      </c>
      <c r="C77" s="6">
        <v>16955</v>
      </c>
      <c r="D77" s="7">
        <v>-0.2368044269469696</v>
      </c>
      <c r="E77" s="7">
        <f>C77/B77-$I$9</f>
        <v>0.6214406776026591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ht="15" customHeight="1">
      <c r="A78" t="s" s="5">
        <v>104</v>
      </c>
      <c r="B78" s="6">
        <v>11201</v>
      </c>
      <c r="C78" s="6">
        <v>16251</v>
      </c>
      <c r="D78" s="7">
        <v>-0.05040748594359346</v>
      </c>
      <c r="E78" s="7">
        <f>C78/B78-$I$9</f>
        <v>0.2544526024462102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ht="15" customHeight="1">
      <c r="A79" t="s" s="5">
        <v>105</v>
      </c>
      <c r="B79" s="6">
        <v>13465</v>
      </c>
      <c r="C79" s="6">
        <v>17513</v>
      </c>
      <c r="D79" s="7">
        <v>-0.0636904916530433</v>
      </c>
      <c r="E79" s="7">
        <f>C79/B79-$I$9</f>
        <v>0.1042312662458227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ht="15" customHeight="1">
      <c r="A80" t="s" s="5">
        <v>106</v>
      </c>
      <c r="B80" s="6">
        <v>9971</v>
      </c>
      <c r="C80" s="6">
        <v>13628</v>
      </c>
      <c r="D80" s="7">
        <v>-0.053901997260697</v>
      </c>
      <c r="E80" s="7">
        <f>C80/B80-$I$9</f>
        <v>0.170363614481998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ht="15" customHeight="1">
      <c r="A81" t="s" s="5">
        <v>107</v>
      </c>
      <c r="B81" s="6">
        <v>10815</v>
      </c>
      <c r="C81" s="6">
        <v>13955</v>
      </c>
      <c r="D81" s="7">
        <v>-0.08487678944779575</v>
      </c>
      <c r="E81" s="7">
        <f>C81/B81-$I$9</f>
        <v>0.0939374942209894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ht="15" customHeight="1">
      <c r="A82" t="s" s="5">
        <v>108</v>
      </c>
      <c r="B82" s="6">
        <v>10331</v>
      </c>
      <c r="C82" s="6">
        <v>16619</v>
      </c>
      <c r="D82" s="7">
        <v>-0.03168191074029603</v>
      </c>
      <c r="E82" s="7">
        <f>C82/B82-$I$9</f>
        <v>0.4122535669344691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ht="15" customHeight="1">
      <c r="A83" t="s" s="5">
        <v>109</v>
      </c>
      <c r="B83" s="6">
        <v>11432</v>
      </c>
      <c r="C83" s="6">
        <v>19463</v>
      </c>
      <c r="D83" s="7">
        <v>-0.1713648826319586</v>
      </c>
      <c r="E83" s="7">
        <f>C83/B83-$I$9</f>
        <v>0.5061017494751576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ht="15" customHeight="1">
      <c r="A84" t="s" s="5">
        <v>110</v>
      </c>
      <c r="B84" s="6">
        <v>11435</v>
      </c>
      <c r="C84" s="6">
        <v>16446</v>
      </c>
      <c r="D84" s="7">
        <v>-0.05022583181547247</v>
      </c>
      <c r="E84" s="7">
        <f>C84/B84-$I$9</f>
        <v>0.2418160034980323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ht="15" customHeight="1">
      <c r="A85" t="s" s="5">
        <v>111</v>
      </c>
      <c r="B85" s="6">
        <v>11546</v>
      </c>
      <c r="C85" s="6">
        <v>18431</v>
      </c>
      <c r="D85" s="7">
        <v>-0.1793620160559039</v>
      </c>
      <c r="E85" s="7">
        <f>C85/B85-$I$9</f>
        <v>0.3999104105317859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ht="15" customHeight="1">
      <c r="A86" t="s" s="5">
        <v>112</v>
      </c>
      <c r="B86" s="6">
        <v>9383</v>
      </c>
      <c r="C86" s="6">
        <v>16371</v>
      </c>
      <c r="D86" s="7">
        <v>-0.243646809213918</v>
      </c>
      <c r="E86" s="7">
        <f>C86/B86-$I$9</f>
        <v>0.5483511456890122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ht="15" customHeight="1">
      <c r="A87" t="s" s="5">
        <v>113</v>
      </c>
      <c r="B87" s="6">
        <v>10239</v>
      </c>
      <c r="C87" s="6">
        <v>15320</v>
      </c>
      <c r="D87" s="7">
        <v>-0.2171250591609442</v>
      </c>
      <c r="E87" s="7">
        <f>C87/B87-$I$9</f>
        <v>0.2998398671745288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ht="15" customHeight="1">
      <c r="A88" t="s" s="5">
        <v>114</v>
      </c>
      <c r="B88" s="6">
        <v>12207</v>
      </c>
      <c r="C88" s="6">
        <v>19685</v>
      </c>
      <c r="D88" s="7">
        <v>-0.2303368673255305</v>
      </c>
      <c r="E88" s="7">
        <f>C88/B88-$I$9</f>
        <v>0.4161993282542804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ht="15" customHeight="1">
      <c r="A89" t="s" s="5">
        <v>115</v>
      </c>
      <c r="B89" s="6">
        <v>9721</v>
      </c>
      <c r="C89" s="6">
        <v>15068</v>
      </c>
      <c r="D89" s="7">
        <v>-0.1609405843987562</v>
      </c>
      <c r="E89" s="7">
        <f>C89/B89-$I$9</f>
        <v>0.353646291533793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ht="15" customHeight="1">
      <c r="A90" t="s" s="5">
        <v>116</v>
      </c>
      <c r="B90" s="6">
        <v>10603</v>
      </c>
      <c r="C90" s="6">
        <v>13196</v>
      </c>
      <c r="D90" s="7">
        <v>0.009424868935646646</v>
      </c>
      <c r="E90" s="7">
        <f>C90/B90-$I$9</f>
        <v>0.04815342827501667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ht="15" customHeight="1">
      <c r="A91" t="s" s="5">
        <v>117</v>
      </c>
      <c r="B91" s="6">
        <v>13947</v>
      </c>
      <c r="C91" s="6">
        <v>19576</v>
      </c>
      <c r="D91" s="7">
        <v>0.01909496166671198</v>
      </c>
      <c r="E91" s="7">
        <f>C91/B91-$I$9</f>
        <v>0.2071993403599341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ht="15" customHeight="1">
      <c r="A92" t="s" s="5">
        <v>118</v>
      </c>
      <c r="B92" s="6">
        <v>9539</v>
      </c>
      <c r="C92" s="6">
        <v>15085</v>
      </c>
      <c r="D92" s="7">
        <v>-0.2056475093477665</v>
      </c>
      <c r="E92" s="7">
        <f>C92/B92-$I$9</f>
        <v>0.3850026627529093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ht="15" customHeight="1">
      <c r="A93" t="s" s="5">
        <v>119</v>
      </c>
      <c r="B93" s="6">
        <v>10848</v>
      </c>
      <c r="C93" s="6">
        <v>16473</v>
      </c>
      <c r="D93" s="7">
        <v>-0.10409258165722</v>
      </c>
      <c r="E93" s="7">
        <f>C93/B93-$I$9</f>
        <v>0.322128761061947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ht="15" customHeight="1">
      <c r="A94" t="s" s="5">
        <v>120</v>
      </c>
      <c r="B94" s="6">
        <v>14258</v>
      </c>
      <c r="C94" s="6">
        <v>18367</v>
      </c>
      <c r="D94" s="7">
        <v>-0.01744583096504893</v>
      </c>
      <c r="E94" s="7">
        <f>C94/B94-$I$9</f>
        <v>0.09178908682844722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ht="15" customHeight="1">
      <c r="A95" t="s" s="5">
        <v>121</v>
      </c>
      <c r="B95" s="6">
        <v>12010</v>
      </c>
      <c r="C95" s="6">
        <v>16730</v>
      </c>
      <c r="D95" s="7">
        <v>0.02101163051077548</v>
      </c>
      <c r="E95" s="7">
        <f>C95/B95-$I$9</f>
        <v>0.19660582847627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ht="15" customHeight="1">
      <c r="A96" t="s" s="5">
        <v>122</v>
      </c>
      <c r="B96" s="6">
        <v>9636</v>
      </c>
      <c r="C96" s="6">
        <v>14017</v>
      </c>
      <c r="D96" s="7">
        <v>-0.1700129838435759</v>
      </c>
      <c r="E96" s="7">
        <f>C96/B96-$I$9</f>
        <v>0.2582492320464924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ht="15" customHeight="1">
      <c r="A97" t="s" s="5">
        <v>123</v>
      </c>
      <c r="B97" s="6">
        <v>10602</v>
      </c>
      <c r="C97" s="6">
        <v>16294</v>
      </c>
      <c r="D97" s="7">
        <v>-0.07601740089789222</v>
      </c>
      <c r="E97" s="7">
        <f>C97/B97-$I$9</f>
        <v>0.3404798339935862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ht="15" customHeight="1">
      <c r="A98" t="s" s="5">
        <v>124</v>
      </c>
      <c r="B98" s="6">
        <v>9729</v>
      </c>
      <c r="C98" s="6">
        <v>15871</v>
      </c>
      <c r="D98" s="7">
        <v>-0.1861628585163294</v>
      </c>
      <c r="E98" s="7">
        <f>C98/B98-$I$9</f>
        <v>0.4349084592455545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ht="15" customHeight="1">
      <c r="A99" t="s" s="5">
        <v>125</v>
      </c>
      <c r="B99" s="6">
        <v>13458</v>
      </c>
      <c r="C99" s="6">
        <v>20763</v>
      </c>
      <c r="D99" s="7">
        <v>-0.2552699029967276</v>
      </c>
      <c r="E99" s="7">
        <f>C99/B99-$I$9</f>
        <v>0.3463998216674098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ht="15" customHeight="1">
      <c r="A100" t="s" s="5">
        <v>126</v>
      </c>
      <c r="B100" s="6">
        <v>9398</v>
      </c>
      <c r="C100" s="6">
        <v>15076</v>
      </c>
      <c r="D100" s="7">
        <v>-0.2457133729072477</v>
      </c>
      <c r="E100" s="7">
        <f>C100/B100-$I$9</f>
        <v>0.4077711002340925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ht="15" customHeight="1">
      <c r="A101" t="s" s="5">
        <v>127</v>
      </c>
      <c r="B101" s="6">
        <v>12205</v>
      </c>
      <c r="C101" s="6">
        <v>22236</v>
      </c>
      <c r="D101" s="7">
        <v>-0.238702939007191</v>
      </c>
      <c r="E101" s="7">
        <f>C101/B101-$I$9</f>
        <v>0.6254762802130276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ht="15" customHeight="1">
      <c r="A102" t="s" s="5">
        <v>128</v>
      </c>
      <c r="B102" s="6">
        <v>9616</v>
      </c>
      <c r="C102" s="6">
        <v>15345</v>
      </c>
      <c r="D102" s="7">
        <v>-0.1801140636497492</v>
      </c>
      <c r="E102" s="7">
        <f>C102/B102-$I$9</f>
        <v>0.3993778702163062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ht="15" customHeight="1">
      <c r="A103" t="s" s="5">
        <v>129</v>
      </c>
      <c r="B103" s="6">
        <v>12415</v>
      </c>
      <c r="C103" s="6">
        <v>16027</v>
      </c>
      <c r="D103" s="7">
        <v>-0.126239510544647</v>
      </c>
      <c r="E103" s="7">
        <f>C103/B103-$I$9</f>
        <v>0.09453838099073719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ht="15" customHeight="1">
      <c r="A104" t="s" s="5">
        <v>130</v>
      </c>
      <c r="B104" s="6">
        <v>13114</v>
      </c>
      <c r="C104" s="6">
        <v>17093</v>
      </c>
      <c r="D104" s="7">
        <v>0.04997123557302197</v>
      </c>
      <c r="E104" s="7">
        <f>C104/B104-$I$9</f>
        <v>0.1070161964312948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ht="15" customHeight="1">
      <c r="A105" t="s" s="5">
        <v>131</v>
      </c>
      <c r="B105" s="6">
        <v>10771</v>
      </c>
      <c r="C105" s="6">
        <v>16260</v>
      </c>
      <c r="D105" s="7">
        <v>-0.07999711868629777</v>
      </c>
      <c r="E105" s="7">
        <f>C105/B105-$I$9</f>
        <v>0.3132091356420017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ht="15" customHeight="1">
      <c r="A106" t="s" s="5">
        <v>132</v>
      </c>
      <c r="B106" s="6">
        <v>14483</v>
      </c>
      <c r="C106" s="6">
        <v>19619</v>
      </c>
      <c r="D106" s="7">
        <v>-0.1428602024335744</v>
      </c>
      <c r="E106" s="7">
        <f>C106/B106-$I$9</f>
        <v>0.1582226610508874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ht="15" customHeight="1">
      <c r="A107" t="s" s="5">
        <v>133</v>
      </c>
      <c r="B107" s="6">
        <v>11069</v>
      </c>
      <c r="C107" s="6">
        <v>19018</v>
      </c>
      <c r="D107" s="7">
        <v>-0.1435559615506272</v>
      </c>
      <c r="E107" s="7">
        <f>C107/B107-$I$9</f>
        <v>0.5217317192158282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ht="15" customHeight="1">
      <c r="A108" t="s" s="5">
        <v>134</v>
      </c>
      <c r="B108" s="6">
        <v>11135</v>
      </c>
      <c r="C108" s="6">
        <v>17266</v>
      </c>
      <c r="D108" s="7">
        <v>-0.0795219048647241</v>
      </c>
      <c r="E108" s="7">
        <f>C108/B108-$I$9</f>
        <v>0.3542061966771441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ht="15" customHeight="1">
      <c r="A109" t="s" s="5">
        <v>135</v>
      </c>
      <c r="B109" s="6">
        <v>9610</v>
      </c>
      <c r="C109" s="6">
        <v>13883</v>
      </c>
      <c r="D109" s="7">
        <v>-0.009591905514775845</v>
      </c>
      <c r="E109" s="7">
        <f>C109/B109-$I$9</f>
        <v>0.2482409989594174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ht="15" customHeight="1">
      <c r="A110" t="s" s="5">
        <v>136</v>
      </c>
      <c r="B110" s="6">
        <v>11145</v>
      </c>
      <c r="C110" s="6">
        <v>14415</v>
      </c>
      <c r="D110" s="7">
        <v>-0.09566779091648114</v>
      </c>
      <c r="E110" s="7">
        <f>C110/B110-$I$9</f>
        <v>0.09700511440107684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ht="15" customHeight="1">
      <c r="A111" t="s" s="5">
        <v>137</v>
      </c>
      <c r="B111" s="6">
        <v>10951</v>
      </c>
      <c r="C111" s="6">
        <v>15104</v>
      </c>
      <c r="D111" s="7">
        <v>-0.08436095256012299</v>
      </c>
      <c r="E111" s="7">
        <f>C111/B111-$I$9</f>
        <v>0.1828347730800841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ht="15" customHeight="1">
      <c r="A112" t="s" s="5">
        <v>138</v>
      </c>
      <c r="B112" s="6">
        <v>9904</v>
      </c>
      <c r="C112" s="6">
        <v>14370</v>
      </c>
      <c r="D112" s="7">
        <v>-0.1772743321156297</v>
      </c>
      <c r="E112" s="7">
        <f>C112/B112-$I$9</f>
        <v>0.2545289176090468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ht="15" customHeight="1">
      <c r="A113" t="s" s="5">
        <v>139</v>
      </c>
      <c r="B113" s="6">
        <v>9827</v>
      </c>
      <c r="C113" s="6">
        <v>16902</v>
      </c>
      <c r="D113" s="7">
        <v>-0.2225842980126052</v>
      </c>
      <c r="E113" s="7">
        <f>C113/B113-$I$9</f>
        <v>0.5235552253994098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ht="15" customHeight="1">
      <c r="A114" t="s" s="5">
        <v>140</v>
      </c>
      <c r="B114" s="6">
        <v>11343</v>
      </c>
      <c r="C114" s="6">
        <v>14539</v>
      </c>
      <c r="D114" s="7">
        <v>-0.01580832754306072</v>
      </c>
      <c r="E114" s="7">
        <f>C114/B114-$I$9</f>
        <v>0.08535967557083679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ht="15" customHeight="1">
      <c r="A115" t="s" s="5">
        <v>141</v>
      </c>
      <c r="B115" s="6">
        <v>11936</v>
      </c>
      <c r="C115" s="6">
        <v>16613</v>
      </c>
      <c r="D115" s="7">
        <v>-0.1496187838223643</v>
      </c>
      <c r="E115" s="7">
        <f>C115/B115-$I$9</f>
        <v>0.1954398123324397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ht="15" customHeight="1">
      <c r="A116" t="s" s="5">
        <v>142</v>
      </c>
      <c r="B116" s="6">
        <v>9512</v>
      </c>
      <c r="C116" s="6">
        <v>15391</v>
      </c>
      <c r="D116" s="7">
        <v>-0.1614105832145252</v>
      </c>
      <c r="E116" s="7">
        <f>C116/B116-$I$9</f>
        <v>0.4216613961312028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ht="15" customHeight="1">
      <c r="A117" t="s" s="5">
        <v>143</v>
      </c>
      <c r="B117" s="6">
        <v>12338</v>
      </c>
      <c r="C117" s="6">
        <v>16911</v>
      </c>
      <c r="D117" s="7">
        <v>-0.07045333953267707</v>
      </c>
      <c r="E117" s="7">
        <f>C117/B117-$I$9</f>
        <v>0.1742435402820555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ht="15" customHeight="1">
      <c r="A118" t="s" s="5">
        <v>144</v>
      </c>
      <c r="B118" s="6">
        <v>13406</v>
      </c>
      <c r="C118" s="6">
        <v>21233</v>
      </c>
      <c r="D118" s="7">
        <v>-0.1706550445028249</v>
      </c>
      <c r="E118" s="7">
        <f>C118/B118-$I$9</f>
        <v>0.3874430553483517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ht="15" customHeight="1">
      <c r="A119" t="s" s="5">
        <v>145</v>
      </c>
      <c r="B119" s="6">
        <v>11170</v>
      </c>
      <c r="C119" s="6">
        <v>17013</v>
      </c>
      <c r="D119" s="7">
        <v>-0.10220938152991</v>
      </c>
      <c r="E119" s="7">
        <f>C119/B119-$I$9</f>
        <v>0.3266975828111012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ht="15" customHeight="1">
      <c r="A120" t="s" s="5">
        <v>146</v>
      </c>
      <c r="B120" s="6">
        <v>10331</v>
      </c>
      <c r="C120" s="6">
        <v>14522</v>
      </c>
      <c r="D120" s="7">
        <v>0.07770535724665417</v>
      </c>
      <c r="E120" s="7">
        <f>C120/B120-$I$9</f>
        <v>0.2092722485722582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ht="15" customHeight="1">
      <c r="A121" t="s" s="5">
        <v>147</v>
      </c>
      <c r="B121" s="6">
        <v>14797</v>
      </c>
      <c r="C121" s="6">
        <v>29202</v>
      </c>
      <c r="D121" s="7">
        <v>-0.3662038430575395</v>
      </c>
      <c r="E121" s="7">
        <f>C121/B121-$I$9</f>
        <v>0.7771081435426102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ht="15" customHeight="1">
      <c r="A122" t="s" s="5">
        <v>148</v>
      </c>
      <c r="B122" s="6">
        <v>10631</v>
      </c>
      <c r="C122" s="6">
        <v>17215</v>
      </c>
      <c r="D122" s="7">
        <v>-0.2387414264369838</v>
      </c>
      <c r="E122" s="7">
        <f>C122/B122-$I$9</f>
        <v>0.4229208541059168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ht="15" customHeight="1">
      <c r="A123" t="s" s="5">
        <v>149</v>
      </c>
      <c r="B123" s="6">
        <v>14686</v>
      </c>
      <c r="C123" s="6">
        <v>23568</v>
      </c>
      <c r="D123" s="7">
        <v>-0.2433938614889137</v>
      </c>
      <c r="E123" s="7">
        <f>C123/B123-$I$9</f>
        <v>0.408393681056789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ht="15" customHeight="1">
      <c r="A124" t="s" s="5">
        <v>150</v>
      </c>
      <c r="B124" s="6">
        <v>14254</v>
      </c>
      <c r="C124" s="6">
        <v>22749</v>
      </c>
      <c r="D124" s="7">
        <v>-0.2538794477745604</v>
      </c>
      <c r="E124" s="7">
        <f>C124/B124-$I$9</f>
        <v>0.39957306019363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ht="15" customHeight="1">
      <c r="A125" t="s" s="5">
        <v>151</v>
      </c>
      <c r="B125" s="6">
        <v>9518</v>
      </c>
      <c r="C125" s="6">
        <v>14385</v>
      </c>
      <c r="D125" s="7">
        <v>-0.09319470231346194</v>
      </c>
      <c r="E125" s="7">
        <f>C125/B125-$I$9</f>
        <v>0.3149469216221896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ht="15" customHeight="1">
      <c r="A126" t="s" s="5">
        <v>152</v>
      </c>
      <c r="B126" s="6">
        <v>15500</v>
      </c>
      <c r="C126" s="6">
        <v>28608</v>
      </c>
      <c r="D126" s="7">
        <v>-0.3175522450652055</v>
      </c>
      <c r="E126" s="7">
        <f>C126/B126-$I$9</f>
        <v>0.6492774193548387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ht="15" customHeight="1">
      <c r="A127" t="s" s="5">
        <v>153</v>
      </c>
      <c r="B127" s="6">
        <v>9575</v>
      </c>
      <c r="C127" s="6">
        <v>13401</v>
      </c>
      <c r="D127" s="7">
        <v>-0.111404051621969</v>
      </c>
      <c r="E127" s="7">
        <f>C127/B127-$I$9</f>
        <v>0.2031822454308094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ht="15" customHeight="1">
      <c r="A128" t="s" s="5">
        <v>154</v>
      </c>
      <c r="B128" s="6">
        <v>10333</v>
      </c>
      <c r="C128" s="6">
        <v>17224</v>
      </c>
      <c r="D128" s="7">
        <v>-0.2535189832878716</v>
      </c>
      <c r="E128" s="7">
        <f>C128/B128-$I$9</f>
        <v>0.4704924804025936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ht="15" customHeight="1">
      <c r="A129" t="s" s="5">
        <v>155</v>
      </c>
      <c r="B129" s="6">
        <v>10422</v>
      </c>
      <c r="C129" s="6">
        <v>16036</v>
      </c>
      <c r="D129" s="7">
        <v>-0.1598582154058407</v>
      </c>
      <c r="E129" s="7">
        <f>C129/B129-$I$9</f>
        <v>0.3422682018806371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ht="15" customHeight="1">
      <c r="A130" t="s" s="5">
        <v>156</v>
      </c>
      <c r="B130" s="6">
        <v>9516</v>
      </c>
      <c r="C130" s="6">
        <v>15122</v>
      </c>
      <c r="D130" s="7">
        <v>-0.163843057225713</v>
      </c>
      <c r="E130" s="7">
        <f>C130/B130-$I$9</f>
        <v>0.3927130727196302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ht="15" customHeight="1">
      <c r="A131" t="s" s="5">
        <v>157</v>
      </c>
      <c r="B131" s="6">
        <v>9893</v>
      </c>
      <c r="C131" s="6">
        <v>16835</v>
      </c>
      <c r="D131" s="7">
        <v>-0.1751497212308633</v>
      </c>
      <c r="E131" s="7">
        <f>C131/B131-$I$9</f>
        <v>0.5053082785808147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ht="15" customHeight="1">
      <c r="A132" t="s" s="5">
        <v>158</v>
      </c>
      <c r="B132" s="6">
        <v>10331</v>
      </c>
      <c r="C132" s="6">
        <v>16619</v>
      </c>
      <c r="D132" s="7">
        <v>-0.2237574669297225</v>
      </c>
      <c r="E132" s="7">
        <f>C132/B132-$I$9</f>
        <v>0.4122535669344691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ht="15" customHeight="1">
      <c r="A133" t="s" s="5">
        <v>159</v>
      </c>
      <c r="B133" s="6">
        <v>10415</v>
      </c>
      <c r="C133" s="6">
        <v>13811</v>
      </c>
      <c r="D133" s="7">
        <v>-0.02243236555604788</v>
      </c>
      <c r="E133" s="7">
        <f>C133/B133-$I$9</f>
        <v>0.1296681709073453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ht="15" customHeight="1">
      <c r="A134" t="s" s="5">
        <v>160</v>
      </c>
      <c r="B134" s="6">
        <v>12409</v>
      </c>
      <c r="C134" s="6">
        <v>13349</v>
      </c>
      <c r="D134" s="7">
        <v>-0.02042623498775675</v>
      </c>
      <c r="E134" s="7">
        <f>C134/B134-$I$9</f>
        <v>-0.1206485292932549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ht="15" customHeight="1">
      <c r="A135" t="s" s="5">
        <v>161</v>
      </c>
      <c r="B135" s="6">
        <v>10402</v>
      </c>
      <c r="C135" s="6">
        <v>17213</v>
      </c>
      <c r="D135" s="7">
        <v>-0.198391677522888</v>
      </c>
      <c r="E135" s="7">
        <f>C135/B135-$I$9</f>
        <v>0.458377927321669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ht="15" customHeight="1">
      <c r="A136" t="s" s="5">
        <v>162</v>
      </c>
      <c r="B136" s="6">
        <v>13874</v>
      </c>
      <c r="C136" s="6">
        <v>18063</v>
      </c>
      <c r="D136" s="7">
        <v>0.02354013034694447</v>
      </c>
      <c r="E136" s="7">
        <f>C136/B136-$I$9</f>
        <v>0.1055316707510452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ht="15" customHeight="1">
      <c r="A137" t="s" s="5">
        <v>163</v>
      </c>
      <c r="B137" s="6">
        <v>9864</v>
      </c>
      <c r="C137" s="6">
        <v>13691</v>
      </c>
      <c r="D137" s="7">
        <v>-0.0660198968189829</v>
      </c>
      <c r="E137" s="7">
        <f>C137/B137-$I$9</f>
        <v>0.1915764801297648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ht="15" customHeight="1">
      <c r="A138" t="s" s="5">
        <v>164</v>
      </c>
      <c r="B138" s="6">
        <v>10415</v>
      </c>
      <c r="C138" s="6">
        <v>16128</v>
      </c>
      <c r="D138" s="7">
        <v>-0.1331253324821849</v>
      </c>
      <c r="E138" s="7">
        <f>C138/B138-$I$9</f>
        <v>0.3521357657225157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ht="15" customHeight="1">
      <c r="A139" t="s" s="5">
        <v>165</v>
      </c>
      <c r="B139" s="6">
        <v>10178</v>
      </c>
      <c r="C139" s="6">
        <v>14631</v>
      </c>
      <c r="D139" s="7">
        <v>-0.06114829028983593</v>
      </c>
      <c r="E139" s="7">
        <f>C139/B139-$I$9</f>
        <v>0.2411122813912361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ht="15" customHeight="1">
      <c r="A140" t="s" s="5">
        <v>166</v>
      </c>
      <c r="B140" s="6">
        <v>9439</v>
      </c>
      <c r="C140" s="6">
        <v>15698</v>
      </c>
      <c r="D140" s="7">
        <v>-0.07354668917314522</v>
      </c>
      <c r="E140" s="7">
        <f>C140/B140-$I$9</f>
        <v>0.4666999046509166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ht="15" customHeight="1">
      <c r="A141" t="s" s="5">
        <v>167</v>
      </c>
      <c r="B141" s="6">
        <v>9400</v>
      </c>
      <c r="C141" s="6">
        <v>14958</v>
      </c>
      <c r="D141" s="7">
        <v>-0.2761251113418327</v>
      </c>
      <c r="E141" s="7">
        <f>C141/B141-$I$9</f>
        <v>0.3948765957446809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ht="15" customHeight="1">
      <c r="A142" t="s" s="5">
        <v>168</v>
      </c>
      <c r="B142" s="6">
        <v>9347</v>
      </c>
      <c r="C142" s="6">
        <v>16657</v>
      </c>
      <c r="D142" s="7">
        <v>-0.3095722757507917</v>
      </c>
      <c r="E142" s="7">
        <f>C142/B142-$I$9</f>
        <v>0.5856691130844123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ht="15" customHeight="1">
      <c r="A143" t="s" s="5">
        <v>169</v>
      </c>
      <c r="B143" s="6">
        <v>9242</v>
      </c>
      <c r="C143" s="6">
        <v>14495</v>
      </c>
      <c r="D143" s="7">
        <v>-0.1547131292940969</v>
      </c>
      <c r="E143" s="7">
        <f>C143/B143-$I$9</f>
        <v>0.3719834667820818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ht="15" customHeight="1">
      <c r="A144" t="s" s="5">
        <v>170</v>
      </c>
      <c r="B144" s="6">
        <v>10300</v>
      </c>
      <c r="C144" s="6">
        <v>16283</v>
      </c>
      <c r="D144" s="7">
        <v>-0.1153511480947463</v>
      </c>
      <c r="E144" s="7">
        <f>C144/B144-$I$9</f>
        <v>0.3844737864077672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ht="15" customHeight="1">
      <c r="A145" t="s" s="5">
        <v>171</v>
      </c>
      <c r="B145" s="6">
        <v>10610</v>
      </c>
      <c r="C145" s="6">
        <v>15417</v>
      </c>
      <c r="D145" s="7">
        <v>-0.02347645449202496</v>
      </c>
      <c r="E145" s="7">
        <f>C145/B145-$I$9</f>
        <v>0.2566631479736099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ht="15" customHeight="1">
      <c r="A146" t="s" s="5">
        <v>172</v>
      </c>
      <c r="B146" s="6">
        <v>9310</v>
      </c>
      <c r="C146" s="6">
        <v>17216</v>
      </c>
      <c r="D146" s="7">
        <v>0.05615212898170596</v>
      </c>
      <c r="E146" s="7">
        <f>C146/B146-$I$9</f>
        <v>0.6527944146079485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ht="15" customHeight="1">
      <c r="A147" t="s" s="5">
        <v>173</v>
      </c>
      <c r="B147" s="6">
        <v>11126</v>
      </c>
      <c r="C147" s="6">
        <v>15707</v>
      </c>
      <c r="D147" s="7">
        <v>-0.1104854186550975</v>
      </c>
      <c r="E147" s="7">
        <f>C147/B147-$I$9</f>
        <v>0.2153382707172391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ht="15" customHeight="1">
      <c r="A148" t="s" s="5">
        <v>174</v>
      </c>
      <c r="B148" s="6">
        <v>11860</v>
      </c>
      <c r="C148" s="6">
        <v>19440</v>
      </c>
      <c r="D148" s="7">
        <v>-0.1011450173759875</v>
      </c>
      <c r="E148" s="7">
        <f>C148/B148-$I$9</f>
        <v>0.4427231028667791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ht="15" customHeight="1">
      <c r="A149" t="s" s="5">
        <v>175</v>
      </c>
      <c r="B149" s="6">
        <v>10344</v>
      </c>
      <c r="C149" s="6">
        <v>16831</v>
      </c>
      <c r="D149" s="7">
        <v>-0.1417134359370893</v>
      </c>
      <c r="E149" s="7">
        <f>C149/B149-$I$9</f>
        <v>0.4307268368136119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ht="15" customHeight="1">
      <c r="A150" t="s" s="5">
        <v>176</v>
      </c>
      <c r="B150" s="6">
        <v>12207</v>
      </c>
      <c r="C150" s="6">
        <v>19685</v>
      </c>
      <c r="D150" s="7">
        <v>-0.2278251191245636</v>
      </c>
      <c r="E150" s="7">
        <f>C150/B150-$I$9</f>
        <v>0.4161993282542804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ht="15" customHeight="1">
      <c r="A151" t="s" s="5">
        <v>177</v>
      </c>
      <c r="B151" s="6">
        <v>14797</v>
      </c>
      <c r="C151" s="6">
        <v>29202</v>
      </c>
      <c r="D151" s="7">
        <v>-0.3323347729279217</v>
      </c>
      <c r="E151" s="7">
        <f>C151/B151-$I$9</f>
        <v>0.7771081435426102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ht="15" customHeight="1">
      <c r="A152" t="s" s="5">
        <v>178</v>
      </c>
      <c r="B152" s="6">
        <v>11334</v>
      </c>
      <c r="C152" s="6">
        <v>15219</v>
      </c>
      <c r="D152" s="7">
        <v>0.03573376857529365</v>
      </c>
      <c r="E152" s="7">
        <f>C152/B152-$I$9</f>
        <v>0.1463739544732663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ht="15" customHeight="1">
      <c r="A153" t="s" s="5">
        <v>179</v>
      </c>
      <c r="B153" s="6">
        <v>11025</v>
      </c>
      <c r="C153" s="6">
        <v>15860</v>
      </c>
      <c r="D153" s="7">
        <v>-0.1158169294464316</v>
      </c>
      <c r="E153" s="7">
        <f>C153/B153-$I$9</f>
        <v>0.2421487528344672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ht="15" customHeight="1">
      <c r="A154" t="s" s="5">
        <v>180</v>
      </c>
      <c r="B154" s="6">
        <v>8163</v>
      </c>
      <c r="C154" s="6">
        <v>14250</v>
      </c>
      <c r="D154" s="7">
        <v>-0.2027412733200959</v>
      </c>
      <c r="E154" s="7">
        <f>C154/B154-$I$9</f>
        <v>0.5492817346563765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ht="15" customHeight="1">
      <c r="A155" t="s" s="5">
        <v>181</v>
      </c>
      <c r="B155" s="6">
        <v>10842</v>
      </c>
      <c r="C155" s="6">
        <v>15022</v>
      </c>
      <c r="D155" s="7">
        <v>0.01374011360878691</v>
      </c>
      <c r="E155" s="7">
        <f>C155/B155-$I$9</f>
        <v>0.1891377236672203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ht="15" customHeight="1">
      <c r="A156" t="s" s="5">
        <v>182</v>
      </c>
      <c r="B156" s="6">
        <v>10416</v>
      </c>
      <c r="C156" s="6">
        <v>13825</v>
      </c>
      <c r="D156" s="7">
        <v>-0.07305031619343028</v>
      </c>
      <c r="E156" s="7">
        <f>C156/B156-$I$9</f>
        <v>0.1308849462365593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ht="15" customHeight="1">
      <c r="A157" t="s" s="5">
        <v>183</v>
      </c>
      <c r="B157" s="6">
        <v>10951</v>
      </c>
      <c r="C157" s="6">
        <v>22590</v>
      </c>
      <c r="D157" s="7">
        <v>-0.237126223550193</v>
      </c>
      <c r="E157" s="7">
        <f>C157/B157-$I$9</f>
        <v>0.866425312756826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ht="15" customHeight="1">
      <c r="A158" t="s" s="5">
        <v>184</v>
      </c>
      <c r="B158" s="6">
        <v>14802</v>
      </c>
      <c r="C158" s="6">
        <v>20759</v>
      </c>
      <c r="D158" s="7">
        <v>-0.07534150611919554</v>
      </c>
      <c r="E158" s="7">
        <f>C158/B158-$I$9</f>
        <v>0.2060456154573707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ht="15" customHeight="1">
      <c r="A159" t="s" s="5">
        <v>185</v>
      </c>
      <c r="B159" s="6">
        <v>14421</v>
      </c>
      <c r="C159" s="6">
        <v>19800</v>
      </c>
      <c r="D159" s="7">
        <v>0.04456731936171776</v>
      </c>
      <c r="E159" s="7">
        <f>C159/B159-$I$9</f>
        <v>0.1765977116704807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ht="15" customHeight="1">
      <c r="A160" t="s" s="5">
        <v>186</v>
      </c>
      <c r="B160" s="6">
        <v>10767</v>
      </c>
      <c r="C160" s="6">
        <v>15097</v>
      </c>
      <c r="D160" s="7">
        <v>0.04139786486266739</v>
      </c>
      <c r="E160" s="7">
        <f>C160/B160-$I$9</f>
        <v>0.2057547320516393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ht="15" customHeight="1">
      <c r="A161" t="s" s="5">
        <v>187</v>
      </c>
      <c r="B161" s="6">
        <v>11536</v>
      </c>
      <c r="C161" s="6">
        <v>18017</v>
      </c>
      <c r="D161" s="7">
        <v>-0.2465297730191989</v>
      </c>
      <c r="E161" s="7">
        <f>C161/B161-$I$9</f>
        <v>0.3654065187239945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</row>
    <row r="162" ht="15" customHeight="1">
      <c r="A162" t="s" s="5">
        <v>188</v>
      </c>
      <c r="B162" s="6">
        <v>12592</v>
      </c>
      <c r="C162" s="6">
        <v>19337</v>
      </c>
      <c r="D162" s="7">
        <v>-0.03697027150994492</v>
      </c>
      <c r="E162" s="7">
        <f>C162/B162-$I$9</f>
        <v>0.3392575603557815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</row>
    <row r="163" ht="15" customHeight="1">
      <c r="A163" t="s" s="5">
        <v>189</v>
      </c>
      <c r="B163" s="6">
        <v>11940</v>
      </c>
      <c r="C163" s="6">
        <v>18343</v>
      </c>
      <c r="D163" s="7">
        <v>-0.2538809403729934</v>
      </c>
      <c r="E163" s="7">
        <f>C163/B163-$I$9</f>
        <v>0.3398646566164154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</row>
    <row r="164" ht="15" customHeight="1">
      <c r="A164" t="s" s="5">
        <v>190</v>
      </c>
      <c r="B164" s="6">
        <v>11806</v>
      </c>
      <c r="C164" s="6">
        <v>18977</v>
      </c>
      <c r="D164" s="7">
        <v>-0.1174325892195974</v>
      </c>
      <c r="E164" s="7">
        <f>C164/B164-$I$9</f>
        <v>0.4110030154158903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</row>
    <row r="165" ht="15" customHeight="1">
      <c r="A165" t="s" s="5">
        <v>191</v>
      </c>
      <c r="B165" s="6">
        <v>11372</v>
      </c>
      <c r="C165" s="6">
        <v>17286</v>
      </c>
      <c r="D165" s="7">
        <v>-0.1543311157189995</v>
      </c>
      <c r="E165" s="7">
        <f>C165/B165-$I$9</f>
        <v>0.3236492437565952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</row>
    <row r="166" ht="15" customHeight="1">
      <c r="A166" t="s" s="5">
        <v>192</v>
      </c>
      <c r="B166" s="6">
        <v>11163</v>
      </c>
      <c r="C166" s="6">
        <v>19086</v>
      </c>
      <c r="D166" s="7">
        <v>-0.1778534528661547</v>
      </c>
      <c r="E166" s="7">
        <f>C166/B166-$I$9</f>
        <v>0.5133554420854609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</row>
    <row r="167" ht="15" customHeight="1">
      <c r="A167" t="s" s="5">
        <v>193</v>
      </c>
      <c r="B167" s="6">
        <v>8516</v>
      </c>
      <c r="C167" s="6">
        <v>13377</v>
      </c>
      <c r="D167" s="7">
        <v>-0.2389102149906247</v>
      </c>
      <c r="E167" s="7">
        <f>C167/B167-$I$9</f>
        <v>0.3744078910286521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</row>
    <row r="168" ht="15" customHeight="1">
      <c r="A168" t="s" s="5">
        <v>194</v>
      </c>
      <c r="B168" s="6">
        <v>11976</v>
      </c>
      <c r="C168" s="6">
        <v>17736</v>
      </c>
      <c r="D168" s="7">
        <v>-0.130510068526373</v>
      </c>
      <c r="E168" s="7">
        <f>C168/B168-$I$9</f>
        <v>0.2845619238476955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</row>
    <row r="169" ht="15" customHeight="1">
      <c r="A169" t="s" s="5">
        <v>195</v>
      </c>
      <c r="B169" s="6">
        <v>10934</v>
      </c>
      <c r="C169" s="6">
        <v>19603</v>
      </c>
      <c r="D169" s="7">
        <v>-0.2611724640821658</v>
      </c>
      <c r="E169" s="7">
        <f>C169/B169-$I$9</f>
        <v>0.5964479970733492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</row>
    <row r="170" ht="15" customHeight="1">
      <c r="A170" t="s" s="5">
        <v>196</v>
      </c>
      <c r="B170" s="6">
        <v>9067</v>
      </c>
      <c r="C170" s="6">
        <v>13677</v>
      </c>
      <c r="D170" s="7">
        <v>-0.1476913878170085</v>
      </c>
      <c r="E170" s="7">
        <f>C170/B170-$I$9</f>
        <v>0.3120371898091983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</row>
  </sheetData>
  <conditionalFormatting sqref="B2:C170 I2:J8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R170"/>
  <sheetViews>
    <sheetView workbookViewId="0" showGridLines="0" defaultGridColor="1"/>
  </sheetViews>
  <sheetFormatPr defaultColWidth="8.83333" defaultRowHeight="15" customHeight="1" outlineLevelRow="0" outlineLevelCol="0"/>
  <cols>
    <col min="1" max="1" width="20.5" style="14" customWidth="1"/>
    <col min="2" max="2" width="20.5" style="14" customWidth="1"/>
    <col min="3" max="3" hidden="1" width="8.83333" style="14" customWidth="1"/>
    <col min="4" max="4" width="20.5" style="14" customWidth="1"/>
    <col min="5" max="5" width="20.5" style="14" customWidth="1"/>
    <col min="6" max="6" width="20.5" style="14" customWidth="1"/>
    <col min="7" max="7" width="20.5" style="14" customWidth="1"/>
    <col min="8" max="8" hidden="1" width="8.83333" style="14" customWidth="1"/>
    <col min="9" max="9" width="20.5" style="14" customWidth="1"/>
    <col min="10" max="10" width="20.5" style="14" customWidth="1"/>
    <col min="11" max="11" width="20.5" style="14" customWidth="1"/>
    <col min="12" max="12" width="20.5" style="14" customWidth="1"/>
    <col min="13" max="13" width="20.5" style="14" customWidth="1"/>
    <col min="14" max="14" width="8.85156" style="14" customWidth="1"/>
    <col min="15" max="15" width="8.85156" style="14" customWidth="1"/>
    <col min="16" max="16" width="8.85156" style="14" customWidth="1"/>
    <col min="17" max="17" width="8.85156" style="14" customWidth="1"/>
    <col min="18" max="18" width="8.85156" style="14" customWidth="1"/>
    <col min="19" max="256" width="8.85156" style="14" customWidth="1"/>
  </cols>
  <sheetData>
    <row r="1" ht="30" customHeight="1">
      <c r="A1" t="s" s="2">
        <v>1</v>
      </c>
      <c r="B1" t="s" s="3">
        <v>197</v>
      </c>
      <c r="C1" t="s" s="3">
        <v>198</v>
      </c>
      <c r="D1" t="s" s="3">
        <v>199</v>
      </c>
      <c r="E1" t="s" s="3">
        <v>200</v>
      </c>
      <c r="F1" t="s" s="3">
        <v>201</v>
      </c>
      <c r="G1" t="s" s="3">
        <v>202</v>
      </c>
      <c r="H1" t="s" s="3">
        <v>203</v>
      </c>
      <c r="I1" t="s" s="3">
        <v>204</v>
      </c>
      <c r="J1" t="s" s="3">
        <v>205</v>
      </c>
      <c r="K1" t="s" s="3">
        <v>206</v>
      </c>
      <c r="L1" t="s" s="3">
        <v>207</v>
      </c>
      <c r="M1" t="s" s="3">
        <v>208</v>
      </c>
      <c r="N1" s="15"/>
      <c r="O1" s="15"/>
      <c r="P1" s="16"/>
      <c r="Q1" s="15"/>
      <c r="R1" s="16"/>
    </row>
    <row r="2" ht="15" customHeight="1">
      <c r="A2" t="s" s="8">
        <v>209</v>
      </c>
      <c r="B2" s="9">
        <v>6348914</v>
      </c>
      <c r="C2" s="9">
        <v>7828796</v>
      </c>
      <c r="D2" s="9">
        <f>B2*'% change in $pupil vs #pupil'!$I$9</f>
        <v>7595840.7096</v>
      </c>
      <c r="E2" s="9">
        <v>8056311</v>
      </c>
      <c r="F2" s="9">
        <v>1707397</v>
      </c>
      <c r="G2" s="9">
        <f>E2-D2</f>
        <v>460470.2904000003</v>
      </c>
      <c r="H2" s="7">
        <v>0.27</v>
      </c>
      <c r="I2" s="12">
        <v>9906</v>
      </c>
      <c r="J2" s="12">
        <v>16040</v>
      </c>
      <c r="K2" s="17">
        <f>B2/I2</f>
        <v>640.9160104986877</v>
      </c>
      <c r="L2" s="17">
        <f>E2/J2</f>
        <v>502.2637780548628</v>
      </c>
      <c r="M2" s="7">
        <f>L2/K2-1</f>
        <v>-0.2163344809188672</v>
      </c>
      <c r="N2" s="4"/>
      <c r="O2" s="4"/>
      <c r="P2" s="4"/>
      <c r="Q2" s="4"/>
      <c r="R2" s="4"/>
    </row>
    <row r="3" ht="15" customHeight="1">
      <c r="A3" t="s" s="8">
        <v>210</v>
      </c>
      <c r="B3" s="9">
        <v>24992763</v>
      </c>
      <c r="C3" s="9">
        <v>30656052</v>
      </c>
      <c r="D3" s="9">
        <f>B3*'% change in $pupil vs #pupil'!$I$9</f>
        <v>29901341.6532</v>
      </c>
      <c r="E3" s="9">
        <v>35346938</v>
      </c>
      <c r="F3" s="9">
        <v>10354175</v>
      </c>
      <c r="G3" s="9">
        <f>E3-D3</f>
        <v>5445596.346800003</v>
      </c>
      <c r="H3" s="7">
        <v>0.41</v>
      </c>
      <c r="I3" s="12">
        <v>8910</v>
      </c>
      <c r="J3" s="12">
        <v>14002</v>
      </c>
      <c r="K3" s="17">
        <f>B3/I3</f>
        <v>2805.023905723906</v>
      </c>
      <c r="L3" s="17">
        <f>E3/J3</f>
        <v>2524.420654192258</v>
      </c>
      <c r="M3" s="7">
        <f>L3/K3-1</f>
        <v>-0.1000359572547853</v>
      </c>
      <c r="N3" s="4"/>
      <c r="O3" s="4"/>
      <c r="P3" s="4"/>
      <c r="Q3" s="4"/>
      <c r="R3" s="4"/>
    </row>
    <row r="4" ht="15" customHeight="1">
      <c r="A4" t="s" s="8">
        <v>211</v>
      </c>
      <c r="B4" s="9">
        <v>8838686</v>
      </c>
      <c r="C4" s="9">
        <v>10273910</v>
      </c>
      <c r="D4" s="9">
        <f>B4*'% change in $pupil vs #pupil'!$I$9</f>
        <v>10574603.9304</v>
      </c>
      <c r="E4" s="9">
        <v>10743894</v>
      </c>
      <c r="F4" s="9">
        <v>1905208</v>
      </c>
      <c r="G4" s="9">
        <f>E4-D4</f>
        <v>169290.069600001</v>
      </c>
      <c r="H4" s="7">
        <v>0.22</v>
      </c>
      <c r="I4" s="12">
        <v>10914</v>
      </c>
      <c r="J4" s="12">
        <v>19089</v>
      </c>
      <c r="K4" s="17">
        <f>B4/I4</f>
        <v>809.8484515301448</v>
      </c>
      <c r="L4" s="17">
        <f>E4/J4</f>
        <v>562.8316831683169</v>
      </c>
      <c r="M4" s="7">
        <f>L4/K4-1</f>
        <v>-0.3050160408346885</v>
      </c>
      <c r="N4" s="4"/>
      <c r="O4" s="4"/>
      <c r="P4" s="4"/>
      <c r="Q4" s="4"/>
      <c r="R4" s="4"/>
    </row>
    <row r="5" ht="15" customHeight="1">
      <c r="A5" t="s" s="8">
        <v>212</v>
      </c>
      <c r="B5" s="9">
        <v>34802133</v>
      </c>
      <c r="C5" s="9">
        <v>44166484</v>
      </c>
      <c r="D5" s="9">
        <f>B5*'% change in $pupil vs #pupil'!$I$9</f>
        <v>41637271.9212</v>
      </c>
      <c r="E5" s="9">
        <v>51777946</v>
      </c>
      <c r="F5" s="9">
        <v>16975813</v>
      </c>
      <c r="G5" s="9">
        <f>E5-D5</f>
        <v>10140674.0788</v>
      </c>
      <c r="H5" s="7">
        <v>0.49</v>
      </c>
      <c r="I5" s="12">
        <v>10236</v>
      </c>
      <c r="J5" s="12">
        <v>15726</v>
      </c>
      <c r="K5" s="17">
        <f>B5/I5</f>
        <v>3399.973915592028</v>
      </c>
      <c r="L5" s="17">
        <f>E5/J5</f>
        <v>3292.505786595447</v>
      </c>
      <c r="M5" s="7">
        <f>L5/K5-1</f>
        <v>-0.03160851573117684</v>
      </c>
      <c r="N5" s="4"/>
      <c r="O5" s="4"/>
      <c r="P5" s="4"/>
      <c r="Q5" s="4"/>
      <c r="R5" s="4"/>
    </row>
    <row r="6" ht="15" customHeight="1">
      <c r="A6" t="s" s="8">
        <v>213</v>
      </c>
      <c r="B6" s="9">
        <v>6977971</v>
      </c>
      <c r="C6" s="9">
        <v>7874375</v>
      </c>
      <c r="D6" s="9">
        <f>B6*'% change in $pupil vs #pupil'!$I$9</f>
        <v>8348444.504399999</v>
      </c>
      <c r="E6" s="9">
        <v>9477322</v>
      </c>
      <c r="F6" s="9">
        <v>2499351</v>
      </c>
      <c r="G6" s="9">
        <f>E6-D6</f>
        <v>1128877.495600001</v>
      </c>
      <c r="H6" s="7">
        <v>0.36</v>
      </c>
      <c r="I6" s="12">
        <v>10447</v>
      </c>
      <c r="J6" s="12">
        <v>16782</v>
      </c>
      <c r="K6" s="17">
        <f>B6/I6</f>
        <v>667.9401742126927</v>
      </c>
      <c r="L6" s="17">
        <f>E6/J6</f>
        <v>564.7313788583006</v>
      </c>
      <c r="M6" s="7">
        <f>L6/K6-1</f>
        <v>-0.15451802322872</v>
      </c>
      <c r="N6" s="4"/>
      <c r="O6" s="4"/>
      <c r="P6" s="4"/>
      <c r="Q6" s="4"/>
      <c r="R6" s="4"/>
    </row>
    <row r="7" ht="15" customHeight="1">
      <c r="A7" t="s" s="8">
        <v>214</v>
      </c>
      <c r="B7" s="9">
        <v>9831961</v>
      </c>
      <c r="C7" s="9">
        <v>13711345</v>
      </c>
      <c r="D7" s="9">
        <f>B7*'% change in $pupil vs #pupil'!$I$9</f>
        <v>11762958.1404</v>
      </c>
      <c r="E7" s="9">
        <v>13849221</v>
      </c>
      <c r="F7" s="9">
        <v>4017260</v>
      </c>
      <c r="G7" s="9">
        <f>E7-D7</f>
        <v>2086262.8596</v>
      </c>
      <c r="H7" s="7">
        <v>0.41</v>
      </c>
      <c r="I7" s="12">
        <v>9512</v>
      </c>
      <c r="J7" s="12">
        <v>15391</v>
      </c>
      <c r="K7" s="17">
        <f>B7/I7</f>
        <v>1033.637615643398</v>
      </c>
      <c r="L7" s="17">
        <f>E7/J7</f>
        <v>899.825937236047</v>
      </c>
      <c r="M7" s="7">
        <f>L7/K7-1</f>
        <v>-0.1294570518547338</v>
      </c>
      <c r="N7" s="4"/>
      <c r="O7" s="4"/>
      <c r="P7" s="4"/>
      <c r="Q7" s="4"/>
      <c r="R7" s="4"/>
    </row>
    <row r="8" ht="15" customHeight="1">
      <c r="A8" t="s" s="8">
        <v>215</v>
      </c>
      <c r="B8" s="9">
        <v>33366292</v>
      </c>
      <c r="C8" s="9">
        <v>40887033</v>
      </c>
      <c r="D8" s="9">
        <f>B8*'% change in $pupil vs #pupil'!$I$9</f>
        <v>39919431.74879999</v>
      </c>
      <c r="E8" s="9">
        <v>46355300</v>
      </c>
      <c r="F8" s="9">
        <v>12989008</v>
      </c>
      <c r="G8" s="9">
        <f>E8-D8</f>
        <v>6435868.251200005</v>
      </c>
      <c r="H8" s="7">
        <v>0.39</v>
      </c>
      <c r="I8" s="12">
        <v>9786</v>
      </c>
      <c r="J8" s="12">
        <v>15776</v>
      </c>
      <c r="K8" s="17">
        <f>B8/I8</f>
        <v>3409.594522787656</v>
      </c>
      <c r="L8" s="17">
        <f>E8/J8</f>
        <v>2938.343052738337</v>
      </c>
      <c r="M8" s="7">
        <f>L8/K8-1</f>
        <v>-0.1382133467483483</v>
      </c>
      <c r="N8" s="4"/>
      <c r="O8" s="4"/>
      <c r="P8" s="4"/>
      <c r="Q8" s="4"/>
      <c r="R8" s="4"/>
    </row>
    <row r="9" ht="15" customHeight="1">
      <c r="A9" t="s" s="8">
        <v>216</v>
      </c>
      <c r="B9" s="9">
        <v>11606137</v>
      </c>
      <c r="C9" s="9">
        <v>13705852</v>
      </c>
      <c r="D9" s="9">
        <f>B9*'% change in $pupil vs #pupil'!$I$9</f>
        <v>13885582.3068</v>
      </c>
      <c r="E9" s="9">
        <v>14651504</v>
      </c>
      <c r="F9" s="9">
        <v>3045367</v>
      </c>
      <c r="G9" s="9">
        <f>E9-D9</f>
        <v>765921.6932000015</v>
      </c>
      <c r="H9" s="7">
        <v>0.26</v>
      </c>
      <c r="I9" s="12">
        <v>10842</v>
      </c>
      <c r="J9" s="12">
        <v>17428</v>
      </c>
      <c r="K9" s="17">
        <f>B9/I9</f>
        <v>1070.479339605239</v>
      </c>
      <c r="L9" s="17">
        <f>E9/J9</f>
        <v>840.6876291025935</v>
      </c>
      <c r="M9" s="7">
        <f>L9/K9-1</f>
        <v>-0.2146624432633943</v>
      </c>
      <c r="N9" s="4"/>
      <c r="O9" s="4"/>
      <c r="P9" s="4"/>
      <c r="Q9" s="4"/>
      <c r="R9" s="4"/>
    </row>
    <row r="10" ht="15" customHeight="1">
      <c r="A10" t="s" s="8">
        <v>217</v>
      </c>
      <c r="B10" s="9">
        <v>34830102</v>
      </c>
      <c r="C10" s="9">
        <v>41141452</v>
      </c>
      <c r="D10" s="9">
        <f>B10*'% change in $pupil vs #pupil'!$I$9</f>
        <v>41670734.0328</v>
      </c>
      <c r="E10" s="9">
        <v>46224952</v>
      </c>
      <c r="F10" s="9">
        <v>11394850</v>
      </c>
      <c r="G10" s="9">
        <f>E10-D10</f>
        <v>4554217.967200004</v>
      </c>
      <c r="H10" s="7">
        <v>0.33</v>
      </c>
      <c r="I10" s="12">
        <v>10853</v>
      </c>
      <c r="J10" s="12">
        <v>15775</v>
      </c>
      <c r="K10" s="17">
        <f>B10/I10</f>
        <v>3209.260296692159</v>
      </c>
      <c r="L10" s="17">
        <f>E10/J10</f>
        <v>2930.266370839937</v>
      </c>
      <c r="M10" s="7">
        <f>L10/K10-1</f>
        <v>-0.08693402842386644</v>
      </c>
      <c r="N10" s="4"/>
      <c r="O10" s="4"/>
      <c r="P10" s="4"/>
      <c r="Q10" s="4"/>
      <c r="R10" s="4"/>
    </row>
    <row r="11" ht="15" customHeight="1">
      <c r="A11" t="s" s="8">
        <v>218</v>
      </c>
      <c r="B11" s="9">
        <v>6332872</v>
      </c>
      <c r="C11" s="9">
        <v>6991117</v>
      </c>
      <c r="D11" s="9">
        <f>B11*'% change in $pupil vs #pupil'!$I$9</f>
        <v>7576648.060799999</v>
      </c>
      <c r="E11" s="9">
        <v>7091129</v>
      </c>
      <c r="F11" s="9">
        <v>758257</v>
      </c>
      <c r="G11" s="9">
        <f>E11-D11</f>
        <v>-485519.0607999992</v>
      </c>
      <c r="H11" s="7">
        <v>0.12</v>
      </c>
      <c r="I11" s="12">
        <v>10934</v>
      </c>
      <c r="J11" s="12">
        <v>19603</v>
      </c>
      <c r="K11" s="17">
        <f>B11/I11</f>
        <v>579.1907810499359</v>
      </c>
      <c r="L11" s="17">
        <f>E11/J11</f>
        <v>361.7369280212212</v>
      </c>
      <c r="M11" s="7">
        <f>L11/K11-1</f>
        <v>-0.3754442579947876</v>
      </c>
      <c r="N11" s="4"/>
      <c r="O11" s="4"/>
      <c r="P11" s="4"/>
      <c r="Q11" s="4"/>
      <c r="R11" s="4"/>
    </row>
    <row r="12" ht="15" customHeight="1">
      <c r="A12" t="s" s="8">
        <v>219</v>
      </c>
      <c r="B12" s="9">
        <v>35154574</v>
      </c>
      <c r="C12" s="9">
        <v>41515434</v>
      </c>
      <c r="D12" s="9">
        <f>B12*'% change in $pupil vs #pupil'!$I$9</f>
        <v>42058932.3336</v>
      </c>
      <c r="E12" s="9">
        <v>47362809</v>
      </c>
      <c r="F12" s="9">
        <v>12208235</v>
      </c>
      <c r="G12" s="9">
        <f>E12-D12</f>
        <v>5303876.6664</v>
      </c>
      <c r="H12" s="7">
        <v>0.35</v>
      </c>
      <c r="I12" s="12">
        <v>12855</v>
      </c>
      <c r="J12" s="12">
        <v>21160</v>
      </c>
      <c r="K12" s="17">
        <f>B12/I12</f>
        <v>2734.700427849086</v>
      </c>
      <c r="L12" s="17">
        <f>E12/J12</f>
        <v>2238.318005671078</v>
      </c>
      <c r="M12" s="7">
        <f>L12/K12-1</f>
        <v>-0.1815125405046381</v>
      </c>
      <c r="N12" s="4"/>
      <c r="O12" s="4"/>
      <c r="P12" s="4"/>
      <c r="Q12" s="4"/>
      <c r="R12" s="4"/>
    </row>
    <row r="13" ht="15" customHeight="1">
      <c r="A13" t="s" s="8">
        <v>220</v>
      </c>
      <c r="B13" s="9">
        <v>10661604</v>
      </c>
      <c r="C13" s="9">
        <v>11596324</v>
      </c>
      <c r="D13" s="9">
        <f>B13*'% change in $pupil vs #pupil'!$I$9</f>
        <v>12755543.0256</v>
      </c>
      <c r="E13" s="9">
        <v>13278156</v>
      </c>
      <c r="F13" s="9">
        <v>2616552</v>
      </c>
      <c r="G13" s="9">
        <f>E13-D13</f>
        <v>522612.9744000006</v>
      </c>
      <c r="H13" s="7">
        <v>0.25</v>
      </c>
      <c r="I13" s="12">
        <v>11328</v>
      </c>
      <c r="J13" s="12">
        <v>17490</v>
      </c>
      <c r="K13" s="17">
        <f>B13/I13</f>
        <v>941.1726694915254</v>
      </c>
      <c r="L13" s="17">
        <f>E13/J13</f>
        <v>759.1855917667239</v>
      </c>
      <c r="M13" s="7">
        <f>L13/K13-1</f>
        <v>-0.1933620510071985</v>
      </c>
      <c r="N13" s="4"/>
      <c r="O13" s="4"/>
      <c r="P13" s="4"/>
      <c r="Q13" s="4"/>
      <c r="R13" s="4"/>
    </row>
    <row r="14" ht="15" customHeight="1">
      <c r="A14" t="s" s="8">
        <v>221</v>
      </c>
      <c r="B14" s="9">
        <v>4016436</v>
      </c>
      <c r="C14" s="9">
        <v>5440306</v>
      </c>
      <c r="D14" s="9">
        <f>B14*'% change in $pupil vs #pupil'!$I$9</f>
        <v>4805264.0304</v>
      </c>
      <c r="E14" s="9">
        <v>5390717</v>
      </c>
      <c r="F14" s="9">
        <v>1374281</v>
      </c>
      <c r="G14" s="9">
        <f>E14-D14</f>
        <v>585452.9696000004</v>
      </c>
      <c r="H14" s="7">
        <v>0.34</v>
      </c>
      <c r="I14" s="12">
        <v>10396</v>
      </c>
      <c r="J14" s="12">
        <v>17519</v>
      </c>
      <c r="K14" s="17">
        <f>B14/I14</f>
        <v>386.3443632166218</v>
      </c>
      <c r="L14" s="17">
        <f>E14/J14</f>
        <v>307.706889662652</v>
      </c>
      <c r="M14" s="7">
        <f>L14/K14-1</f>
        <v>-0.2035424378894797</v>
      </c>
      <c r="N14" s="4"/>
      <c r="O14" s="4"/>
      <c r="P14" s="4"/>
      <c r="Q14" s="4"/>
      <c r="R14" s="4"/>
    </row>
    <row r="15" ht="15" customHeight="1">
      <c r="A15" t="s" s="8">
        <v>222</v>
      </c>
      <c r="B15" s="9">
        <v>40332918</v>
      </c>
      <c r="C15" s="9">
        <v>48689803</v>
      </c>
      <c r="D15" s="9">
        <f>B15*'% change in $pupil vs #pupil'!$I$9</f>
        <v>48254303.09519999</v>
      </c>
      <c r="E15" s="9">
        <v>53794400</v>
      </c>
      <c r="F15" s="9">
        <v>13461482</v>
      </c>
      <c r="G15" s="9">
        <f>E15-D15</f>
        <v>5540096.904800005</v>
      </c>
      <c r="H15" s="7">
        <v>0.33</v>
      </c>
      <c r="I15" s="12">
        <v>10960</v>
      </c>
      <c r="J15" s="12">
        <v>17233</v>
      </c>
      <c r="K15" s="17">
        <f>B15/I15</f>
        <v>3680.010766423358</v>
      </c>
      <c r="L15" s="17">
        <f>E15/J15</f>
        <v>3121.592293854813</v>
      </c>
      <c r="M15" s="7">
        <f>L15/K15-1</f>
        <v>-0.1517437062042287</v>
      </c>
      <c r="N15" s="4"/>
      <c r="O15" s="4"/>
      <c r="P15" s="4"/>
      <c r="Q15" s="4"/>
      <c r="R15" s="4"/>
    </row>
    <row r="16" ht="15" customHeight="1">
      <c r="A16" t="s" s="8">
        <v>223</v>
      </c>
      <c r="B16" s="9">
        <v>243953495</v>
      </c>
      <c r="C16" s="9">
        <v>281947431</v>
      </c>
      <c r="D16" s="9">
        <f>B16*'% change in $pupil vs #pupil'!$I$9</f>
        <v>291865961.418</v>
      </c>
      <c r="E16" s="9">
        <v>300448040</v>
      </c>
      <c r="F16" s="9">
        <v>56494545</v>
      </c>
      <c r="G16" s="9">
        <f>E16-D16</f>
        <v>8582078.582000017</v>
      </c>
      <c r="H16" s="7">
        <v>0.23</v>
      </c>
      <c r="I16" s="12">
        <v>10708</v>
      </c>
      <c r="J16" s="12">
        <v>14343</v>
      </c>
      <c r="K16" s="17">
        <f>B16/I16</f>
        <v>22782.358516996639</v>
      </c>
      <c r="L16" s="17">
        <f>E16/J16</f>
        <v>20947.363870877780</v>
      </c>
      <c r="M16" s="7">
        <f>L16/K16-1</f>
        <v>-0.08054454260079669</v>
      </c>
      <c r="N16" s="4"/>
      <c r="O16" s="4"/>
      <c r="P16" s="4"/>
      <c r="Q16" s="4"/>
      <c r="R16" s="4"/>
    </row>
    <row r="17" ht="15" customHeight="1">
      <c r="A17" t="s" s="8">
        <v>224</v>
      </c>
      <c r="B17" s="9">
        <v>3944653</v>
      </c>
      <c r="C17" s="9">
        <v>4583680</v>
      </c>
      <c r="D17" s="9">
        <f>B17*'% change in $pupil vs #pupil'!$I$9</f>
        <v>4719382.8492</v>
      </c>
      <c r="E17" s="9">
        <v>3978146</v>
      </c>
      <c r="F17" s="9">
        <v>33493</v>
      </c>
      <c r="G17" s="9">
        <f>E17-D17</f>
        <v>-741236.8492000001</v>
      </c>
      <c r="H17" s="7">
        <v>0.01</v>
      </c>
      <c r="I17" s="12">
        <v>14797</v>
      </c>
      <c r="J17" s="12">
        <v>29202</v>
      </c>
      <c r="K17" s="17">
        <f>B17/I17</f>
        <v>266.5846455362574</v>
      </c>
      <c r="L17" s="17">
        <f>E17/J17</f>
        <v>136.2285459900007</v>
      </c>
      <c r="M17" s="7">
        <f>L17/K17-1</f>
        <v>-0.4889857751710885</v>
      </c>
      <c r="N17" s="4"/>
      <c r="O17" s="4"/>
      <c r="P17" s="4"/>
      <c r="Q17" s="4"/>
      <c r="R17" s="4"/>
    </row>
    <row r="18" ht="15" customHeight="1">
      <c r="A18" t="s" s="8">
        <v>225</v>
      </c>
      <c r="B18" s="9">
        <v>90830751</v>
      </c>
      <c r="C18" s="9">
        <v>107842198</v>
      </c>
      <c r="D18" s="9">
        <f>B18*'% change in $pupil vs #pupil'!$I$9</f>
        <v>108669910.4964</v>
      </c>
      <c r="E18" s="9">
        <v>116607029</v>
      </c>
      <c r="F18" s="9">
        <v>25776278</v>
      </c>
      <c r="G18" s="9">
        <f>E18-D18</f>
        <v>7937118.503600001</v>
      </c>
      <c r="H18" s="7">
        <v>0.28</v>
      </c>
      <c r="I18" s="12">
        <v>9973</v>
      </c>
      <c r="J18" s="12">
        <v>13894</v>
      </c>
      <c r="K18" s="17">
        <f>B18/I18</f>
        <v>9107.665797653664</v>
      </c>
      <c r="L18" s="17">
        <f>E18/J18</f>
        <v>8392.617604721463</v>
      </c>
      <c r="M18" s="7">
        <f>L18/K18-1</f>
        <v>-0.07851058754444129</v>
      </c>
      <c r="N18" s="4"/>
      <c r="O18" s="4"/>
      <c r="P18" s="4"/>
      <c r="Q18" s="4"/>
      <c r="R18" s="4"/>
    </row>
    <row r="19" ht="15" customHeight="1">
      <c r="A19" t="s" s="8">
        <v>226</v>
      </c>
      <c r="B19" s="9">
        <v>31972300</v>
      </c>
      <c r="C19" s="9">
        <v>36068057</v>
      </c>
      <c r="D19" s="9">
        <f>B19*'% change in $pupil vs #pupil'!$I$9</f>
        <v>38251659.72</v>
      </c>
      <c r="E19" s="9">
        <v>38579527</v>
      </c>
      <c r="F19" s="9">
        <v>6607227</v>
      </c>
      <c r="G19" s="9">
        <f>E19-D19</f>
        <v>327867.2800000012</v>
      </c>
      <c r="H19" s="7">
        <v>0.21</v>
      </c>
      <c r="I19" s="12">
        <v>10228</v>
      </c>
      <c r="J19" s="12">
        <v>14125</v>
      </c>
      <c r="K19" s="17">
        <f>B19/I19</f>
        <v>3125.958154086820</v>
      </c>
      <c r="L19" s="17">
        <f>E19/J19</f>
        <v>2731.293946902655</v>
      </c>
      <c r="M19" s="7">
        <f>L19/K19-1</f>
        <v>-0.1262538356977647</v>
      </c>
      <c r="N19" s="4"/>
      <c r="O19" s="4"/>
      <c r="P19" s="4"/>
      <c r="Q19" s="4"/>
      <c r="R19" s="4"/>
    </row>
    <row r="20" ht="15" customHeight="1">
      <c r="A20" t="s" s="8">
        <v>227</v>
      </c>
      <c r="B20" s="9">
        <v>13173356</v>
      </c>
      <c r="C20" s="9">
        <v>15680257</v>
      </c>
      <c r="D20" s="9">
        <f>B20*'% change in $pupil vs #pupil'!$I$9</f>
        <v>15760603.1184</v>
      </c>
      <c r="E20" s="9">
        <v>17747641</v>
      </c>
      <c r="F20" s="9">
        <v>4574285</v>
      </c>
      <c r="G20" s="9">
        <f>E20-D20</f>
        <v>1987037.881600002</v>
      </c>
      <c r="H20" s="7">
        <v>0.35</v>
      </c>
      <c r="I20" s="12">
        <v>9679</v>
      </c>
      <c r="J20" s="12">
        <v>14483</v>
      </c>
      <c r="K20" s="17">
        <f>B20/I20</f>
        <v>1361.024486000620</v>
      </c>
      <c r="L20" s="17">
        <f>E20/J20</f>
        <v>1225.411931229718</v>
      </c>
      <c r="M20" s="7">
        <f>L20/K20-1</f>
        <v>-0.09964005509511498</v>
      </c>
      <c r="N20" s="4"/>
      <c r="O20" s="4"/>
      <c r="P20" s="4"/>
      <c r="Q20" s="4"/>
      <c r="R20" s="4"/>
    </row>
    <row r="21" ht="15" customHeight="1">
      <c r="A21" t="s" s="8">
        <v>228</v>
      </c>
      <c r="B21" s="9">
        <v>17821005</v>
      </c>
      <c r="C21" s="9">
        <v>21029517</v>
      </c>
      <c r="D21" s="9">
        <f>B21*'% change in $pupil vs #pupil'!$I$9</f>
        <v>21321050.382</v>
      </c>
      <c r="E21" s="9">
        <v>23455367</v>
      </c>
      <c r="F21" s="9">
        <v>5634362</v>
      </c>
      <c r="G21" s="9">
        <f>E21-D21</f>
        <v>2134316.618000001</v>
      </c>
      <c r="H21" s="7">
        <v>0.32</v>
      </c>
      <c r="I21" s="12">
        <v>9572</v>
      </c>
      <c r="J21" s="12">
        <v>14440</v>
      </c>
      <c r="K21" s="17">
        <f>B21/I21</f>
        <v>1861.784893439198</v>
      </c>
      <c r="L21" s="17">
        <f>E21/J21</f>
        <v>1624.332894736842</v>
      </c>
      <c r="M21" s="7">
        <f>L21/K21-1</f>
        <v>-0.1275399749665604</v>
      </c>
      <c r="N21" s="4"/>
      <c r="O21" s="4"/>
      <c r="P21" s="4"/>
      <c r="Q21" s="4"/>
      <c r="R21" s="4"/>
    </row>
    <row r="22" ht="15" customHeight="1">
      <c r="A22" t="s" s="8">
        <v>229</v>
      </c>
      <c r="B22" s="9">
        <v>2760705</v>
      </c>
      <c r="C22" s="9">
        <v>3094595</v>
      </c>
      <c r="D22" s="9">
        <f>B22*'% change in $pupil vs #pupil'!$I$9</f>
        <v>3302907.462</v>
      </c>
      <c r="E22" s="9">
        <v>3226113</v>
      </c>
      <c r="F22" s="9">
        <v>465408</v>
      </c>
      <c r="G22" s="9">
        <f>E22-D22</f>
        <v>-76794.461999999825</v>
      </c>
      <c r="H22" s="7">
        <v>0.17</v>
      </c>
      <c r="I22" s="12">
        <v>16135</v>
      </c>
      <c r="J22" s="12">
        <v>28947</v>
      </c>
      <c r="K22" s="17">
        <f>B22/I22</f>
        <v>171.1004028509452</v>
      </c>
      <c r="L22" s="17">
        <f>E22/J22</f>
        <v>111.4489584412892</v>
      </c>
      <c r="M22" s="7">
        <f>L22/K22-1</f>
        <v>-0.3486341552428811</v>
      </c>
      <c r="N22" s="4"/>
      <c r="O22" s="4"/>
      <c r="P22" s="4"/>
      <c r="Q22" s="4"/>
      <c r="R22" s="4"/>
    </row>
    <row r="23" ht="15" customHeight="1">
      <c r="A23" t="s" s="8">
        <v>230</v>
      </c>
      <c r="B23" s="9">
        <v>9416010</v>
      </c>
      <c r="C23" s="9">
        <v>10522192</v>
      </c>
      <c r="D23" s="9">
        <f>B23*'% change in $pupil vs #pupil'!$I$9</f>
        <v>11265314.364</v>
      </c>
      <c r="E23" s="9">
        <v>11366359</v>
      </c>
      <c r="F23" s="9">
        <v>1950349</v>
      </c>
      <c r="G23" s="9">
        <f>E23-D23</f>
        <v>101044.6359999999</v>
      </c>
      <c r="H23" s="7">
        <v>0.21</v>
      </c>
      <c r="I23" s="12">
        <v>11258</v>
      </c>
      <c r="J23" s="12">
        <v>17525</v>
      </c>
      <c r="K23" s="17">
        <f>B23/I23</f>
        <v>836.383904778824</v>
      </c>
      <c r="L23" s="17">
        <f>E23/J23</f>
        <v>648.5796861626249</v>
      </c>
      <c r="M23" s="7">
        <f>L23/K23-1</f>
        <v>-0.2245430806871669</v>
      </c>
      <c r="N23" s="4"/>
      <c r="O23" s="4"/>
      <c r="P23" s="4"/>
      <c r="Q23" s="4"/>
      <c r="R23" s="4"/>
    </row>
    <row r="24" ht="15" customHeight="1">
      <c r="A24" t="s" s="8">
        <v>231</v>
      </c>
      <c r="B24" s="9">
        <v>17742263</v>
      </c>
      <c r="C24" s="9">
        <v>22710028</v>
      </c>
      <c r="D24" s="9">
        <f>B24*'% change in $pupil vs #pupil'!$I$9</f>
        <v>21226843.4532</v>
      </c>
      <c r="E24" s="9">
        <v>25383223</v>
      </c>
      <c r="F24" s="9">
        <v>7640960</v>
      </c>
      <c r="G24" s="9">
        <f>E24-D24</f>
        <v>4156379.546800002</v>
      </c>
      <c r="H24" s="7">
        <v>0.43</v>
      </c>
      <c r="I24" s="12">
        <v>10480</v>
      </c>
      <c r="J24" s="12">
        <v>15494</v>
      </c>
      <c r="K24" s="17">
        <f>B24/I24</f>
        <v>1692.964026717557</v>
      </c>
      <c r="L24" s="17">
        <f>E24/J24</f>
        <v>1638.261456047502</v>
      </c>
      <c r="M24" s="7">
        <f>L24/K24-1</f>
        <v>-0.03231171472445071</v>
      </c>
      <c r="N24" s="4"/>
      <c r="O24" s="4"/>
      <c r="P24" s="4"/>
      <c r="Q24" s="4"/>
      <c r="R24" s="4"/>
    </row>
    <row r="25" ht="15" customHeight="1">
      <c r="A25" t="s" s="8">
        <v>232</v>
      </c>
      <c r="B25" s="9">
        <v>5261474</v>
      </c>
      <c r="C25" s="9">
        <v>5483537</v>
      </c>
      <c r="D25" s="9">
        <f>B25*'% change in $pupil vs #pupil'!$I$9</f>
        <v>6294827.4936</v>
      </c>
      <c r="E25" s="9">
        <v>5789396</v>
      </c>
      <c r="F25" s="9">
        <v>527922</v>
      </c>
      <c r="G25" s="9">
        <f>E25-D25</f>
        <v>-505431.4935999997</v>
      </c>
      <c r="H25" s="7">
        <v>0.1</v>
      </c>
      <c r="I25" s="12">
        <v>14419</v>
      </c>
      <c r="J25" s="12">
        <v>20128</v>
      </c>
      <c r="K25" s="17">
        <f>B25/I25</f>
        <v>364.8986753589015</v>
      </c>
      <c r="L25" s="17">
        <f>E25/J25</f>
        <v>287.6289745627981</v>
      </c>
      <c r="M25" s="7">
        <f>L25/K25-1</f>
        <v>-0.211756594402826</v>
      </c>
      <c r="N25" s="4"/>
      <c r="O25" s="4"/>
      <c r="P25" s="4"/>
      <c r="Q25" s="4"/>
      <c r="R25" s="4"/>
    </row>
    <row r="26" ht="15" customHeight="1">
      <c r="A26" t="s" s="8">
        <v>233</v>
      </c>
      <c r="B26" s="9">
        <v>50348011</v>
      </c>
      <c r="C26" s="9">
        <v>60014271</v>
      </c>
      <c r="D26" s="9">
        <f>B26*'% change in $pupil vs #pupil'!$I$9</f>
        <v>60236360.3604</v>
      </c>
      <c r="E26" s="9">
        <v>67062890</v>
      </c>
      <c r="F26" s="9">
        <v>16714879</v>
      </c>
      <c r="G26" s="9">
        <f>E26-D26</f>
        <v>6826529.639600001</v>
      </c>
      <c r="H26" s="7">
        <v>0.33</v>
      </c>
      <c r="I26" s="12">
        <v>9753</v>
      </c>
      <c r="J26" s="12">
        <v>15237</v>
      </c>
      <c r="K26" s="17">
        <f>B26/I26</f>
        <v>5162.310160976110</v>
      </c>
      <c r="L26" s="17">
        <f>E26/J26</f>
        <v>4401.318501017261</v>
      </c>
      <c r="M26" s="7">
        <f>L26/K26-1</f>
        <v>-0.1474130062373</v>
      </c>
      <c r="N26" s="4"/>
      <c r="O26" s="4"/>
      <c r="P26" s="4"/>
      <c r="Q26" s="4"/>
      <c r="R26" s="4"/>
    </row>
    <row r="27" ht="15" customHeight="1">
      <c r="A27" t="s" s="8">
        <v>234</v>
      </c>
      <c r="B27" s="9">
        <v>6289190</v>
      </c>
      <c r="C27" s="9">
        <v>8503958</v>
      </c>
      <c r="D27" s="9">
        <f>B27*'% change in $pupil vs #pupil'!$I$9</f>
        <v>7524386.915999999</v>
      </c>
      <c r="E27" s="9">
        <v>8111637</v>
      </c>
      <c r="F27" s="9">
        <v>1822447</v>
      </c>
      <c r="G27" s="9">
        <f>E27-D27</f>
        <v>587250.0840000007</v>
      </c>
      <c r="H27" s="7">
        <v>0.29</v>
      </c>
      <c r="I27" s="12">
        <v>11842</v>
      </c>
      <c r="J27" s="12">
        <v>18261</v>
      </c>
      <c r="K27" s="17">
        <f>B27/I27</f>
        <v>531.0918763722344</v>
      </c>
      <c r="L27" s="17">
        <f>E27/J27</f>
        <v>444.2055199605717</v>
      </c>
      <c r="M27" s="7">
        <f>L27/K27-1</f>
        <v>-0.1635994830219646</v>
      </c>
      <c r="N27" s="4"/>
      <c r="O27" s="4"/>
      <c r="P27" s="4"/>
      <c r="Q27" s="4"/>
      <c r="R27" s="4"/>
    </row>
    <row r="28" ht="15" customHeight="1">
      <c r="A28" t="s" s="8">
        <v>235</v>
      </c>
      <c r="B28" s="9">
        <v>25296304</v>
      </c>
      <c r="C28" s="9">
        <v>30219550</v>
      </c>
      <c r="D28" s="9">
        <f>B28*'% change in $pupil vs #pupil'!$I$9</f>
        <v>30264498.1056</v>
      </c>
      <c r="E28" s="9">
        <v>31282843</v>
      </c>
      <c r="F28" s="9">
        <v>5986539</v>
      </c>
      <c r="G28" s="9">
        <f>E28-D28</f>
        <v>1018344.894400001</v>
      </c>
      <c r="H28" s="7">
        <v>0.24</v>
      </c>
      <c r="I28" s="12">
        <v>11535</v>
      </c>
      <c r="J28" s="12">
        <v>16765</v>
      </c>
      <c r="K28" s="17">
        <f>B28/I28</f>
        <v>2193.004247941049</v>
      </c>
      <c r="L28" s="17">
        <f>E28/J28</f>
        <v>1865.961407694602</v>
      </c>
      <c r="M28" s="7">
        <f>L28/K28-1</f>
        <v>-0.1491300532379263</v>
      </c>
      <c r="N28" s="4"/>
      <c r="O28" s="4"/>
      <c r="P28" s="4"/>
      <c r="Q28" s="4"/>
      <c r="R28" s="4"/>
    </row>
    <row r="29" ht="15" customHeight="1">
      <c r="A29" t="s" s="8">
        <v>236</v>
      </c>
      <c r="B29" s="9">
        <v>29550791</v>
      </c>
      <c r="C29" s="9">
        <v>36145869</v>
      </c>
      <c r="D29" s="9">
        <f>B29*'% change in $pupil vs #pupil'!$I$9</f>
        <v>35354566.3524</v>
      </c>
      <c r="E29" s="9">
        <v>39810264</v>
      </c>
      <c r="F29" s="9">
        <v>10259473</v>
      </c>
      <c r="G29" s="9">
        <f>E29-D29</f>
        <v>4455697.647600003</v>
      </c>
      <c r="H29" s="7">
        <v>0.35</v>
      </c>
      <c r="I29" s="12">
        <v>9170</v>
      </c>
      <c r="J29" s="12">
        <v>14716</v>
      </c>
      <c r="K29" s="17">
        <f>B29/I29</f>
        <v>3222.550817884406</v>
      </c>
      <c r="L29" s="17">
        <f>E29/J29</f>
        <v>2705.236749116608</v>
      </c>
      <c r="M29" s="7">
        <f>L29/K29-1</f>
        <v>-0.1605293750208143</v>
      </c>
      <c r="N29" s="4"/>
      <c r="O29" s="4"/>
      <c r="P29" s="4"/>
      <c r="Q29" s="4"/>
      <c r="R29" s="4"/>
    </row>
    <row r="30" ht="15" customHeight="1">
      <c r="A30" t="s" s="8">
        <v>237</v>
      </c>
      <c r="B30" s="9">
        <v>3056348</v>
      </c>
      <c r="C30" s="9">
        <v>3708282</v>
      </c>
      <c r="D30" s="9">
        <f>B30*'% change in $pupil vs #pupil'!$I$9</f>
        <v>3656614.7472</v>
      </c>
      <c r="E30" s="9">
        <v>3580866</v>
      </c>
      <c r="F30" s="9">
        <v>524518</v>
      </c>
      <c r="G30" s="9">
        <f>E30-D30</f>
        <v>-75748.747199999634</v>
      </c>
      <c r="H30" s="7">
        <v>0.17</v>
      </c>
      <c r="I30" s="12">
        <v>12392</v>
      </c>
      <c r="J30" s="12">
        <v>18331</v>
      </c>
      <c r="K30" s="17">
        <f>B30/I30</f>
        <v>246.6387992253067</v>
      </c>
      <c r="L30" s="17">
        <f>E30/J30</f>
        <v>195.3448257050897</v>
      </c>
      <c r="M30" s="7">
        <f>L30/K30-1</f>
        <v>-0.2079720371706782</v>
      </c>
      <c r="N30" s="4"/>
      <c r="O30" s="4"/>
      <c r="P30" s="4"/>
      <c r="Q30" s="4"/>
      <c r="R30" s="4"/>
    </row>
    <row r="31" ht="15" customHeight="1">
      <c r="A31" t="s" s="8">
        <v>238</v>
      </c>
      <c r="B31" s="9">
        <v>9677310</v>
      </c>
      <c r="C31" s="9">
        <v>11098580</v>
      </c>
      <c r="D31" s="9">
        <f>B31*'% change in $pupil vs #pupil'!$I$9</f>
        <v>11577933.684</v>
      </c>
      <c r="E31" s="9">
        <v>12191045</v>
      </c>
      <c r="F31" s="9">
        <v>2513735</v>
      </c>
      <c r="G31" s="9">
        <f>E31-D31</f>
        <v>613111.3160000015</v>
      </c>
      <c r="H31" s="7">
        <v>0.26</v>
      </c>
      <c r="I31" s="12">
        <v>10418</v>
      </c>
      <c r="J31" s="12">
        <v>17475</v>
      </c>
      <c r="K31" s="17">
        <f>B31/I31</f>
        <v>928.9028604338645</v>
      </c>
      <c r="L31" s="17">
        <f>E31/J31</f>
        <v>697.6277539341917</v>
      </c>
      <c r="M31" s="7">
        <f>L31/K31-1</f>
        <v>-0.2489766329190231</v>
      </c>
      <c r="N31" s="4"/>
      <c r="O31" s="4"/>
      <c r="P31" s="4"/>
      <c r="Q31" s="4"/>
      <c r="R31" s="4"/>
    </row>
    <row r="32" ht="15" customHeight="1">
      <c r="A32" t="s" s="8">
        <v>239</v>
      </c>
      <c r="B32" s="9">
        <v>3292726</v>
      </c>
      <c r="C32" s="9">
        <v>3735508</v>
      </c>
      <c r="D32" s="9">
        <f>B32*'% change in $pupil vs #pupil'!$I$9</f>
        <v>3939417.3864</v>
      </c>
      <c r="E32" s="9">
        <v>3877111</v>
      </c>
      <c r="F32" s="9">
        <v>584385</v>
      </c>
      <c r="G32" s="9">
        <f>E32-D32</f>
        <v>-62306.386399999727</v>
      </c>
      <c r="H32" s="7">
        <v>0.18</v>
      </c>
      <c r="I32" s="12">
        <v>15383</v>
      </c>
      <c r="J32" s="12">
        <v>30193</v>
      </c>
      <c r="K32" s="17">
        <f>B32/I32</f>
        <v>214.0496652148476</v>
      </c>
      <c r="L32" s="17">
        <f>E32/J32</f>
        <v>128.4109230616368</v>
      </c>
      <c r="M32" s="7">
        <f>L32/K32-1</f>
        <v>-0.4000881854557109</v>
      </c>
      <c r="N32" s="4"/>
      <c r="O32" s="4"/>
      <c r="P32" s="4"/>
      <c r="Q32" s="4"/>
      <c r="R32" s="4"/>
    </row>
    <row r="33" ht="15" customHeight="1">
      <c r="A33" t="s" s="8">
        <v>240</v>
      </c>
      <c r="B33" s="9">
        <v>20345339</v>
      </c>
      <c r="C33" s="9">
        <v>24831872</v>
      </c>
      <c r="D33" s="9">
        <f>B33*'% change in $pupil vs #pupil'!$I$9</f>
        <v>24341163.5796</v>
      </c>
      <c r="E33" s="9">
        <v>26922603</v>
      </c>
      <c r="F33" s="9">
        <v>6577264</v>
      </c>
      <c r="G33" s="9">
        <f>E33-D33</f>
        <v>2581439.420400001</v>
      </c>
      <c r="H33" s="7">
        <v>0.32</v>
      </c>
      <c r="I33" s="12">
        <v>9500</v>
      </c>
      <c r="J33" s="12">
        <v>15502</v>
      </c>
      <c r="K33" s="17">
        <f>B33/I33</f>
        <v>2141.614631578947</v>
      </c>
      <c r="L33" s="17">
        <f>E33/J33</f>
        <v>1736.718036382402</v>
      </c>
      <c r="M33" s="7">
        <f>L33/K33-1</f>
        <v>-0.1890613695041984</v>
      </c>
      <c r="N33" s="4"/>
      <c r="O33" s="4"/>
      <c r="P33" s="4"/>
      <c r="Q33" s="4"/>
      <c r="R33" s="4"/>
    </row>
    <row r="34" ht="15" customHeight="1">
      <c r="A34" t="s" s="8">
        <v>241</v>
      </c>
      <c r="B34" s="9">
        <v>21252474</v>
      </c>
      <c r="C34" s="9">
        <v>27228311</v>
      </c>
      <c r="D34" s="9">
        <f>B34*'% change in $pupil vs #pupil'!$I$9</f>
        <v>25426459.8936</v>
      </c>
      <c r="E34" s="9">
        <v>29308826</v>
      </c>
      <c r="F34" s="9">
        <v>8056352</v>
      </c>
      <c r="G34" s="9">
        <f>E34-D34</f>
        <v>3882366.106400002</v>
      </c>
      <c r="H34" s="7">
        <v>0.38</v>
      </c>
      <c r="I34" s="12">
        <v>10793</v>
      </c>
      <c r="J34" s="12">
        <v>13928</v>
      </c>
      <c r="K34" s="17">
        <f>B34/I34</f>
        <v>1969.097933846011</v>
      </c>
      <c r="L34" s="17">
        <f>E34/J34</f>
        <v>2104.309735784032</v>
      </c>
      <c r="M34" s="7">
        <f>L34/K34-1</f>
        <v>0.06866687512790537</v>
      </c>
      <c r="N34" s="4"/>
      <c r="O34" s="4"/>
      <c r="P34" s="4"/>
      <c r="Q34" s="4"/>
      <c r="R34" s="4"/>
    </row>
    <row r="35" ht="15" customHeight="1">
      <c r="A35" t="s" s="8">
        <v>242</v>
      </c>
      <c r="B35" s="9">
        <v>102386941</v>
      </c>
      <c r="C35" s="9">
        <v>124425721</v>
      </c>
      <c r="D35" s="9">
        <f>B35*'% change in $pupil vs #pupil'!$I$9</f>
        <v>122495736.2124</v>
      </c>
      <c r="E35" s="9">
        <v>139082742</v>
      </c>
      <c r="F35" s="9">
        <v>36695801</v>
      </c>
      <c r="G35" s="9">
        <f>E35-D35</f>
        <v>16587005.78760001</v>
      </c>
      <c r="H35" s="7">
        <v>0.36</v>
      </c>
      <c r="I35" s="12">
        <v>10405</v>
      </c>
      <c r="J35" s="12">
        <v>12794</v>
      </c>
      <c r="K35" s="17">
        <f>B35/I35</f>
        <v>9840.167323402211</v>
      </c>
      <c r="L35" s="17">
        <f>E35/J35</f>
        <v>10870.934969516960</v>
      </c>
      <c r="M35" s="7">
        <f>L35/K35-1</f>
        <v>0.1047510283349902</v>
      </c>
      <c r="N35" s="4"/>
      <c r="O35" s="4"/>
      <c r="P35" s="4"/>
      <c r="Q35" s="4"/>
      <c r="R35" s="4"/>
    </row>
    <row r="36" ht="15" customHeight="1">
      <c r="A36" t="s" s="8">
        <v>243</v>
      </c>
      <c r="B36" s="9">
        <v>57136427</v>
      </c>
      <c r="C36" s="9">
        <v>75723867</v>
      </c>
      <c r="D36" s="9">
        <f>B36*'% change in $pupil vs #pupil'!$I$9</f>
        <v>68358021.26279999</v>
      </c>
      <c r="E36" s="9">
        <v>93864094</v>
      </c>
      <c r="F36" s="9">
        <v>36727667</v>
      </c>
      <c r="G36" s="9">
        <f>E36-D36</f>
        <v>25506072.73720001</v>
      </c>
      <c r="H36" s="7">
        <v>0.64</v>
      </c>
      <c r="I36" s="12">
        <v>12725</v>
      </c>
      <c r="J36" s="12">
        <v>19318</v>
      </c>
      <c r="K36" s="17">
        <f>B36/I36</f>
        <v>4490.092495088408</v>
      </c>
      <c r="L36" s="17">
        <f>E36/J36</f>
        <v>4858.892949580701</v>
      </c>
      <c r="M36" s="7">
        <f>L36/K36-1</f>
        <v>0.08213649382406141</v>
      </c>
      <c r="N36" s="4"/>
      <c r="O36" s="4"/>
      <c r="P36" s="4"/>
      <c r="Q36" s="4"/>
      <c r="R36" s="4"/>
    </row>
    <row r="37" ht="15" customHeight="1">
      <c r="A37" t="s" s="8">
        <v>244</v>
      </c>
      <c r="B37" s="9">
        <v>8276865</v>
      </c>
      <c r="C37" s="9">
        <v>9815782</v>
      </c>
      <c r="D37" s="9">
        <f>B37*'% change in $pupil vs #pupil'!$I$9</f>
        <v>9902441.285999998</v>
      </c>
      <c r="E37" s="9">
        <v>11032430</v>
      </c>
      <c r="F37" s="9">
        <v>2755565</v>
      </c>
      <c r="G37" s="9">
        <f>E37-D37</f>
        <v>1129988.714000002</v>
      </c>
      <c r="H37" s="7">
        <v>0.33</v>
      </c>
      <c r="I37" s="12">
        <v>11999</v>
      </c>
      <c r="J37" s="12">
        <v>17669</v>
      </c>
      <c r="K37" s="17">
        <f>B37/I37</f>
        <v>689.7962330194183</v>
      </c>
      <c r="L37" s="17">
        <f>E37/J37</f>
        <v>624.3947025864509</v>
      </c>
      <c r="M37" s="7">
        <f>L37/K37-1</f>
        <v>-0.09481282631348664</v>
      </c>
      <c r="N37" s="4"/>
      <c r="O37" s="4"/>
      <c r="P37" s="4"/>
      <c r="Q37" s="4"/>
      <c r="R37" s="4"/>
    </row>
    <row r="38" ht="15" customHeight="1">
      <c r="A38" t="s" s="8">
        <v>245</v>
      </c>
      <c r="B38" s="9">
        <v>16352260</v>
      </c>
      <c r="C38" s="9">
        <v>19475480</v>
      </c>
      <c r="D38" s="9">
        <f>B38*'% change in $pupil vs #pupil'!$I$9</f>
        <v>19563843.864</v>
      </c>
      <c r="E38" s="9">
        <v>23749687</v>
      </c>
      <c r="F38" s="9">
        <v>7397427</v>
      </c>
      <c r="G38" s="9">
        <f>E38-D38</f>
        <v>4185843.136</v>
      </c>
      <c r="H38" s="7">
        <v>0.45</v>
      </c>
      <c r="I38" s="12">
        <v>10443</v>
      </c>
      <c r="J38" s="12">
        <v>15352</v>
      </c>
      <c r="K38" s="17">
        <f>B38/I38</f>
        <v>1565.858469788375</v>
      </c>
      <c r="L38" s="17">
        <f>E38/J38</f>
        <v>1547.009314747264</v>
      </c>
      <c r="M38" s="7">
        <f>L38/K38-1</f>
        <v>-0.012037585391519</v>
      </c>
      <c r="N38" s="4"/>
      <c r="O38" s="4"/>
      <c r="P38" s="4"/>
      <c r="Q38" s="4"/>
      <c r="R38" s="4"/>
    </row>
    <row r="39" ht="15" customHeight="1">
      <c r="A39" t="s" s="8">
        <v>246</v>
      </c>
      <c r="B39" s="9">
        <v>16681455</v>
      </c>
      <c r="C39" s="9">
        <v>20235123</v>
      </c>
      <c r="D39" s="9">
        <f>B39*'% change in $pupil vs #pupil'!$I$9</f>
        <v>19957692.762</v>
      </c>
      <c r="E39" s="9">
        <v>22420943</v>
      </c>
      <c r="F39" s="9">
        <v>5739488</v>
      </c>
      <c r="G39" s="9">
        <f>E39-D39</f>
        <v>2463250.238000002</v>
      </c>
      <c r="H39" s="7">
        <v>0.34</v>
      </c>
      <c r="I39" s="12">
        <v>11432</v>
      </c>
      <c r="J39" s="12">
        <v>19463</v>
      </c>
      <c r="K39" s="17">
        <f>B39/I39</f>
        <v>1459.189555633310</v>
      </c>
      <c r="L39" s="17">
        <f>E39/J39</f>
        <v>1151.977752658891</v>
      </c>
      <c r="M39" s="7">
        <f>L39/K39-1</f>
        <v>-0.2105359113820441</v>
      </c>
      <c r="N39" s="4"/>
      <c r="O39" s="4"/>
      <c r="P39" s="4"/>
      <c r="Q39" s="4"/>
      <c r="R39" s="4"/>
    </row>
    <row r="40" ht="15" customHeight="1">
      <c r="A40" t="s" s="8">
        <v>247</v>
      </c>
      <c r="B40" s="9">
        <v>10677693</v>
      </c>
      <c r="C40" s="9">
        <v>13759193</v>
      </c>
      <c r="D40" s="9">
        <f>B40*'% change in $pupil vs #pupil'!$I$9</f>
        <v>12774791.9052</v>
      </c>
      <c r="E40" s="9">
        <v>17157963</v>
      </c>
      <c r="F40" s="9">
        <v>6480270</v>
      </c>
      <c r="G40" s="9">
        <f>E40-D40</f>
        <v>4383171.094800001</v>
      </c>
      <c r="H40" s="7">
        <v>0.61</v>
      </c>
      <c r="I40" s="12">
        <v>11828</v>
      </c>
      <c r="J40" s="12">
        <v>18921</v>
      </c>
      <c r="K40" s="17">
        <f>B40/I40</f>
        <v>902.7471254649984</v>
      </c>
      <c r="L40" s="17">
        <f>E40/J40</f>
        <v>906.8211511019502</v>
      </c>
      <c r="M40" s="7">
        <f>L40/K40-1</f>
        <v>0.0045129200880627</v>
      </c>
      <c r="N40" s="4"/>
      <c r="O40" s="4"/>
      <c r="P40" s="4"/>
      <c r="Q40" s="4"/>
      <c r="R40" s="4"/>
    </row>
    <row r="41" ht="15" customHeight="1">
      <c r="A41" t="s" s="8">
        <v>248</v>
      </c>
      <c r="B41" s="9">
        <v>15540802</v>
      </c>
      <c r="C41" s="9">
        <v>18598344</v>
      </c>
      <c r="D41" s="9">
        <f>B41*'% change in $pupil vs #pupil'!$I$9</f>
        <v>18593015.5128</v>
      </c>
      <c r="E41" s="9">
        <v>19820608</v>
      </c>
      <c r="F41" s="9">
        <v>4279806</v>
      </c>
      <c r="G41" s="9">
        <f>E41-D41</f>
        <v>1227592.487200003</v>
      </c>
      <c r="H41" s="7">
        <v>0.28</v>
      </c>
      <c r="I41" s="12">
        <v>10849</v>
      </c>
      <c r="J41" s="12">
        <v>17891</v>
      </c>
      <c r="K41" s="17">
        <f>B41/I41</f>
        <v>1432.464005899161</v>
      </c>
      <c r="L41" s="17">
        <f>E41/J41</f>
        <v>1107.853557654687</v>
      </c>
      <c r="M41" s="7">
        <f>L41/K41-1</f>
        <v>-0.2266098463260973</v>
      </c>
      <c r="N41" s="4"/>
      <c r="O41" s="4"/>
      <c r="P41" s="4"/>
      <c r="Q41" s="4"/>
      <c r="R41" s="4"/>
    </row>
    <row r="42" ht="15" customHeight="1">
      <c r="A42" t="s" s="8">
        <v>249</v>
      </c>
      <c r="B42" s="9">
        <v>21630529</v>
      </c>
      <c r="C42" s="9">
        <v>27125783</v>
      </c>
      <c r="D42" s="9">
        <f>B42*'% change in $pupil vs #pupil'!$I$9</f>
        <v>25878764.8956</v>
      </c>
      <c r="E42" s="9">
        <v>28626873</v>
      </c>
      <c r="F42" s="9">
        <v>6996344</v>
      </c>
      <c r="G42" s="9">
        <f>E42-D42</f>
        <v>2748108.104400001</v>
      </c>
      <c r="H42" s="7">
        <v>0.32</v>
      </c>
      <c r="I42" s="12">
        <v>10101</v>
      </c>
      <c r="J42" s="12">
        <v>14429</v>
      </c>
      <c r="K42" s="17">
        <f>B42/I42</f>
        <v>2141.424512424513</v>
      </c>
      <c r="L42" s="17">
        <f>E42/J42</f>
        <v>1983.981772818629</v>
      </c>
      <c r="M42" s="7">
        <f>L42/K42-1</f>
        <v>-0.07352243270421299</v>
      </c>
      <c r="N42" s="4"/>
      <c r="O42" s="4"/>
      <c r="P42" s="4"/>
      <c r="Q42" s="4"/>
      <c r="R42" s="4"/>
    </row>
    <row r="43" ht="15" customHeight="1">
      <c r="A43" t="s" s="8">
        <v>250</v>
      </c>
      <c r="B43" s="9">
        <v>84621601</v>
      </c>
      <c r="C43" s="9">
        <v>95547952</v>
      </c>
      <c r="D43" s="9">
        <f>B43*'% change in $pupil vs #pupil'!$I$9</f>
        <v>101241283.4364</v>
      </c>
      <c r="E43" s="9">
        <v>108731623</v>
      </c>
      <c r="F43" s="9">
        <v>24110022</v>
      </c>
      <c r="G43" s="9">
        <f>E43-D43</f>
        <v>7490339.563600004</v>
      </c>
      <c r="H43" s="7">
        <v>0.28</v>
      </c>
      <c r="I43" s="12">
        <v>10119</v>
      </c>
      <c r="J43" s="12">
        <v>13437</v>
      </c>
      <c r="K43" s="17">
        <f>B43/I43</f>
        <v>8362.644628915901</v>
      </c>
      <c r="L43" s="17">
        <f>E43/J43</f>
        <v>8091.956761181811</v>
      </c>
      <c r="M43" s="7">
        <f>L43/K43-1</f>
        <v>-0.03236869193246839</v>
      </c>
      <c r="N43" s="4"/>
      <c r="O43" s="4"/>
      <c r="P43" s="4"/>
      <c r="Q43" s="4"/>
      <c r="R43" s="4"/>
    </row>
    <row r="44" ht="15" customHeight="1">
      <c r="A44" t="s" s="8">
        <v>251</v>
      </c>
      <c r="B44" s="9">
        <v>42545333</v>
      </c>
      <c r="C44" s="9">
        <v>48379300</v>
      </c>
      <c r="D44" s="9">
        <f>B44*'% change in $pupil vs #pupil'!$I$9</f>
        <v>50901236.4012</v>
      </c>
      <c r="E44" s="9">
        <v>54113741</v>
      </c>
      <c r="F44" s="9">
        <v>11568408</v>
      </c>
      <c r="G44" s="9">
        <f>E44-D44</f>
        <v>3212504.598800004</v>
      </c>
      <c r="H44" s="7">
        <v>0.27</v>
      </c>
      <c r="I44" s="12">
        <v>10585</v>
      </c>
      <c r="J44" s="12">
        <v>15849</v>
      </c>
      <c r="K44" s="17">
        <f>B44/I44</f>
        <v>4019.398488427019</v>
      </c>
      <c r="L44" s="17">
        <f>E44/J44</f>
        <v>3414.331566660357</v>
      </c>
      <c r="M44" s="7">
        <f>L44/K44-1</f>
        <v>-0.1505366844090777</v>
      </c>
      <c r="N44" s="4"/>
      <c r="O44" s="4"/>
      <c r="P44" s="4"/>
      <c r="Q44" s="4"/>
      <c r="R44" s="4"/>
    </row>
    <row r="45" ht="15" customHeight="1">
      <c r="A45" t="s" s="8">
        <v>252</v>
      </c>
      <c r="B45" s="9">
        <v>32437979</v>
      </c>
      <c r="C45" s="9">
        <v>38049775</v>
      </c>
      <c r="D45" s="9">
        <f>B45*'% change in $pupil vs #pupil'!$I$9</f>
        <v>38808798.0756</v>
      </c>
      <c r="E45" s="9">
        <v>40890719</v>
      </c>
      <c r="F45" s="9">
        <v>8452740</v>
      </c>
      <c r="G45" s="9">
        <f>E45-D45</f>
        <v>2081920.924400002</v>
      </c>
      <c r="H45" s="7">
        <v>0.26</v>
      </c>
      <c r="I45" s="12">
        <v>10801</v>
      </c>
      <c r="J45" s="12">
        <v>15631</v>
      </c>
      <c r="K45" s="17">
        <f>B45/I45</f>
        <v>3003.238496435515</v>
      </c>
      <c r="L45" s="17">
        <f>E45/J45</f>
        <v>2616.001471434969</v>
      </c>
      <c r="M45" s="7">
        <f>L45/K45-1</f>
        <v>-0.1289398179532362</v>
      </c>
      <c r="N45" s="4"/>
      <c r="O45" s="4"/>
      <c r="P45" s="4"/>
      <c r="Q45" s="4"/>
      <c r="R45" s="4"/>
    </row>
    <row r="46" ht="15" customHeight="1">
      <c r="A46" t="s" s="8">
        <v>253</v>
      </c>
      <c r="B46" s="9">
        <v>15473589</v>
      </c>
      <c r="C46" s="9">
        <v>20465433</v>
      </c>
      <c r="D46" s="9">
        <f>B46*'% change in $pupil vs #pupil'!$I$9</f>
        <v>18512601.8796</v>
      </c>
      <c r="E46" s="9">
        <v>22976308</v>
      </c>
      <c r="F46" s="9">
        <v>7502719</v>
      </c>
      <c r="G46" s="9">
        <f>E46-D46</f>
        <v>4463706.1204</v>
      </c>
      <c r="H46" s="7">
        <v>0.48</v>
      </c>
      <c r="I46" s="12">
        <v>9464</v>
      </c>
      <c r="J46" s="12">
        <v>19093</v>
      </c>
      <c r="K46" s="17">
        <f>B46/I46</f>
        <v>1634.994611158073</v>
      </c>
      <c r="L46" s="17">
        <f>E46/J46</f>
        <v>1203.389095480019</v>
      </c>
      <c r="M46" s="7">
        <f>L46/K46-1</f>
        <v>-0.2639797787298799</v>
      </c>
      <c r="N46" s="4"/>
      <c r="O46" s="4"/>
      <c r="P46" s="4"/>
      <c r="Q46" s="4"/>
      <c r="R46" s="4"/>
    </row>
    <row r="47" ht="15" customHeight="1">
      <c r="A47" t="s" s="8">
        <v>254</v>
      </c>
      <c r="B47" s="9">
        <v>3261519</v>
      </c>
      <c r="C47" s="9">
        <v>3679115</v>
      </c>
      <c r="D47" s="9">
        <f>B47*'% change in $pupil vs #pupil'!$I$9</f>
        <v>3902081.3316</v>
      </c>
      <c r="E47" s="9">
        <v>3684857</v>
      </c>
      <c r="F47" s="9">
        <v>423338</v>
      </c>
      <c r="G47" s="9">
        <f>E47-D47</f>
        <v>-217224.3315999997</v>
      </c>
      <c r="H47" s="7">
        <v>0.13</v>
      </c>
      <c r="I47" s="12">
        <v>11943</v>
      </c>
      <c r="J47" s="12">
        <v>20643</v>
      </c>
      <c r="K47" s="17">
        <f>B47/I47</f>
        <v>273.0904295403165</v>
      </c>
      <c r="L47" s="17">
        <f>E47/J47</f>
        <v>178.5039480695635</v>
      </c>
      <c r="M47" s="7">
        <f>L47/K47-1</f>
        <v>-0.3463558998752431</v>
      </c>
      <c r="N47" s="4"/>
      <c r="O47" s="4"/>
      <c r="P47" s="4"/>
      <c r="Q47" s="4"/>
      <c r="R47" s="4"/>
    </row>
    <row r="48" ht="15" customHeight="1">
      <c r="A48" t="s" s="8">
        <v>255</v>
      </c>
      <c r="B48" s="9">
        <v>18246625</v>
      </c>
      <c r="C48" s="9">
        <v>23575753</v>
      </c>
      <c r="D48" s="9">
        <f>B48*'% change in $pupil vs #pupil'!$I$9</f>
        <v>21830262.15</v>
      </c>
      <c r="E48" s="9">
        <v>26808201</v>
      </c>
      <c r="F48" s="9">
        <v>8561576</v>
      </c>
      <c r="G48" s="9">
        <f>E48-D48</f>
        <v>4977938.850000001</v>
      </c>
      <c r="H48" s="7">
        <v>0.47</v>
      </c>
      <c r="I48" s="12">
        <v>11509</v>
      </c>
      <c r="J48" s="12">
        <v>19233</v>
      </c>
      <c r="K48" s="17">
        <f>B48/I48</f>
        <v>1585.422278217048</v>
      </c>
      <c r="L48" s="17">
        <f>E48/J48</f>
        <v>1393.864763687412</v>
      </c>
      <c r="M48" s="7">
        <f>L48/K48-1</f>
        <v>-0.1208242858458247</v>
      </c>
      <c r="N48" s="4"/>
      <c r="O48" s="4"/>
      <c r="P48" s="4"/>
      <c r="Q48" s="4"/>
      <c r="R48" s="4"/>
    </row>
    <row r="49" ht="15" customHeight="1">
      <c r="A49" t="s" s="8">
        <v>256</v>
      </c>
      <c r="B49" s="9">
        <v>24140732</v>
      </c>
      <c r="C49" s="9">
        <v>29289384</v>
      </c>
      <c r="D49" s="9">
        <f>B49*'% change in $pupil vs #pupil'!$I$9</f>
        <v>28881971.7648</v>
      </c>
      <c r="E49" s="9">
        <v>35482640</v>
      </c>
      <c r="F49" s="9">
        <v>11341908</v>
      </c>
      <c r="G49" s="9">
        <f>E49-D49</f>
        <v>6600668.235200003</v>
      </c>
      <c r="H49" s="7">
        <v>0.47</v>
      </c>
      <c r="I49" s="12">
        <v>9574</v>
      </c>
      <c r="J49" s="12">
        <v>12984</v>
      </c>
      <c r="K49" s="17">
        <f>B49/I49</f>
        <v>2521.488614998956</v>
      </c>
      <c r="L49" s="17">
        <f>E49/J49</f>
        <v>2732.797288971041</v>
      </c>
      <c r="M49" s="7">
        <f>L49/K49-1</f>
        <v>0.08380314418836798</v>
      </c>
      <c r="N49" s="4"/>
      <c r="O49" s="4"/>
      <c r="P49" s="4"/>
      <c r="Q49" s="4"/>
      <c r="R49" s="4"/>
    </row>
    <row r="50" ht="15" customHeight="1">
      <c r="A50" t="s" s="8">
        <v>257</v>
      </c>
      <c r="B50" s="9">
        <v>67234761</v>
      </c>
      <c r="C50" s="9">
        <v>73096193</v>
      </c>
      <c r="D50" s="9">
        <f>B50*'% change in $pupil vs #pupil'!$I$9</f>
        <v>80439668.06039999</v>
      </c>
      <c r="E50" s="9">
        <v>77153048</v>
      </c>
      <c r="F50" s="9">
        <v>9918287</v>
      </c>
      <c r="G50" s="9">
        <f>E50-D50</f>
        <v>-3286620.060399994</v>
      </c>
      <c r="H50" s="7">
        <v>0.15</v>
      </c>
      <c r="I50" s="12">
        <v>10012</v>
      </c>
      <c r="J50" s="12">
        <v>13894</v>
      </c>
      <c r="K50" s="17">
        <f>B50/I50</f>
        <v>6715.417598881342</v>
      </c>
      <c r="L50" s="17">
        <f>E50/J50</f>
        <v>5552.975960846408</v>
      </c>
      <c r="M50" s="7">
        <f>L50/K50-1</f>
        <v>-0.1731004246450101</v>
      </c>
      <c r="N50" s="4"/>
      <c r="O50" s="4"/>
      <c r="P50" s="4"/>
      <c r="Q50" s="4"/>
      <c r="R50" s="4"/>
    </row>
    <row r="51" ht="15" customHeight="1">
      <c r="A51" t="s" s="8">
        <v>258</v>
      </c>
      <c r="B51" s="9">
        <v>11060387</v>
      </c>
      <c r="C51" s="9">
        <v>13823385</v>
      </c>
      <c r="D51" s="9">
        <f>B51*'% change in $pupil vs #pupil'!$I$9</f>
        <v>13232647.0068</v>
      </c>
      <c r="E51" s="9">
        <v>15518337</v>
      </c>
      <c r="F51" s="9">
        <v>4457950</v>
      </c>
      <c r="G51" s="9">
        <f>E51-D51</f>
        <v>2285689.9932</v>
      </c>
      <c r="H51" s="7">
        <v>0.4</v>
      </c>
      <c r="I51" s="12">
        <v>11311</v>
      </c>
      <c r="J51" s="12">
        <v>19031</v>
      </c>
      <c r="K51" s="17">
        <f>B51/I51</f>
        <v>977.8434267527186</v>
      </c>
      <c r="L51" s="17">
        <f>E51/J51</f>
        <v>815.4241500709369</v>
      </c>
      <c r="M51" s="7">
        <f>L51/K51-1</f>
        <v>-0.1660994717949411</v>
      </c>
      <c r="N51" s="4"/>
      <c r="O51" s="4"/>
      <c r="P51" s="4"/>
      <c r="Q51" s="4"/>
      <c r="R51" s="4"/>
    </row>
    <row r="52" ht="15" customHeight="1">
      <c r="A52" t="s" s="8">
        <v>259</v>
      </c>
      <c r="B52" s="9">
        <v>122849046</v>
      </c>
      <c r="C52" s="9">
        <v>146844757</v>
      </c>
      <c r="D52" s="9">
        <f>B52*'% change in $pupil vs #pupil'!$I$9</f>
        <v>146976598.6344</v>
      </c>
      <c r="E52" s="9">
        <v>167691944</v>
      </c>
      <c r="F52" s="9">
        <v>44842898</v>
      </c>
      <c r="G52" s="9">
        <f>E52-D52</f>
        <v>20715345.36560002</v>
      </c>
      <c r="H52" s="7">
        <v>0.37</v>
      </c>
      <c r="I52" s="12">
        <v>13249</v>
      </c>
      <c r="J52" s="12">
        <v>16561</v>
      </c>
      <c r="K52" s="17">
        <f>B52/I52</f>
        <v>9272.325911389538</v>
      </c>
      <c r="L52" s="17">
        <f>E52/J52</f>
        <v>10125.713664633779</v>
      </c>
      <c r="M52" s="7">
        <f>L52/K52-1</f>
        <v>0.09203599629689374</v>
      </c>
      <c r="N52" s="4"/>
      <c r="O52" s="4"/>
      <c r="P52" s="4"/>
      <c r="Q52" s="4"/>
      <c r="R52" s="4"/>
    </row>
    <row r="53" ht="15" customHeight="1">
      <c r="A53" t="s" s="8">
        <v>260</v>
      </c>
      <c r="B53" s="9">
        <v>44779888</v>
      </c>
      <c r="C53" s="9">
        <v>54335196</v>
      </c>
      <c r="D53" s="9">
        <f>B53*'% change in $pupil vs #pupil'!$I$9</f>
        <v>53574658.00319999</v>
      </c>
      <c r="E53" s="9">
        <v>65735108</v>
      </c>
      <c r="F53" s="9">
        <v>20955220</v>
      </c>
      <c r="G53" s="9">
        <f>E53-D53</f>
        <v>12160449.99680001</v>
      </c>
      <c r="H53" s="7">
        <v>0.47</v>
      </c>
      <c r="I53" s="12">
        <v>10513</v>
      </c>
      <c r="J53" s="12">
        <v>16237</v>
      </c>
      <c r="K53" s="17">
        <f>B53/I53</f>
        <v>4259.477599162941</v>
      </c>
      <c r="L53" s="17">
        <f>E53/J53</f>
        <v>4048.476196341689</v>
      </c>
      <c r="M53" s="7">
        <f>L53/K53-1</f>
        <v>-0.04953692041078417</v>
      </c>
      <c r="N53" s="4"/>
      <c r="O53" s="4"/>
      <c r="P53" s="4"/>
      <c r="Q53" s="4"/>
      <c r="R53" s="4"/>
    </row>
    <row r="54" ht="15" customHeight="1">
      <c r="A54" t="s" s="8">
        <v>261</v>
      </c>
      <c r="B54" s="9">
        <v>3610624</v>
      </c>
      <c r="C54" s="9">
        <v>3836908</v>
      </c>
      <c r="D54" s="9">
        <f>B54*'% change in $pupil vs #pupil'!$I$9</f>
        <v>4319750.553599999</v>
      </c>
      <c r="E54" s="9">
        <v>3908489</v>
      </c>
      <c r="F54" s="9">
        <v>297865</v>
      </c>
      <c r="G54" s="9">
        <f>E54-D54</f>
        <v>-411261.5535999993</v>
      </c>
      <c r="H54" s="7">
        <v>0.08</v>
      </c>
      <c r="I54" s="12">
        <v>11553</v>
      </c>
      <c r="J54" s="12">
        <v>15319</v>
      </c>
      <c r="K54" s="17">
        <f>B54/I54</f>
        <v>312.5269626936727</v>
      </c>
      <c r="L54" s="17">
        <f>E54/J54</f>
        <v>255.1399569162478</v>
      </c>
      <c r="M54" s="7">
        <f>L54/K54-1</f>
        <v>-0.183622575418152</v>
      </c>
      <c r="N54" s="4"/>
      <c r="O54" s="4"/>
      <c r="P54" s="4"/>
      <c r="Q54" s="4"/>
      <c r="R54" s="4"/>
    </row>
    <row r="55" ht="15" customHeight="1">
      <c r="A55" t="s" s="8">
        <v>262</v>
      </c>
      <c r="B55" s="9">
        <v>67256536</v>
      </c>
      <c r="C55" s="9">
        <v>87307588</v>
      </c>
      <c r="D55" s="9">
        <f>B55*'% change in $pupil vs #pupil'!$I$9</f>
        <v>80465719.67039999</v>
      </c>
      <c r="E55" s="9">
        <v>97713997</v>
      </c>
      <c r="F55" s="9">
        <v>30457461</v>
      </c>
      <c r="G55" s="9">
        <f>E55-D55</f>
        <v>17248277.32960001</v>
      </c>
      <c r="H55" s="7">
        <v>0.45</v>
      </c>
      <c r="I55" s="12">
        <v>9778</v>
      </c>
      <c r="J55" s="12">
        <v>15729</v>
      </c>
      <c r="K55" s="17">
        <f>B55/I55</f>
        <v>6878.353037430968</v>
      </c>
      <c r="L55" s="17">
        <f>E55/J55</f>
        <v>6212.346430160849</v>
      </c>
      <c r="M55" s="7">
        <f>L55/K55-1</f>
        <v>-0.09682646465597367</v>
      </c>
      <c r="N55" s="4"/>
      <c r="O55" s="4"/>
      <c r="P55" s="4"/>
      <c r="Q55" s="4"/>
      <c r="R55" s="4"/>
    </row>
    <row r="56" ht="15" customHeight="1">
      <c r="A56" t="s" s="8">
        <v>263</v>
      </c>
      <c r="B56" s="9">
        <v>5179117</v>
      </c>
      <c r="C56" s="9">
        <v>6586162</v>
      </c>
      <c r="D56" s="9">
        <f>B56*'% change in $pupil vs #pupil'!$I$9</f>
        <v>6196295.578799999</v>
      </c>
      <c r="E56" s="9">
        <v>6994021</v>
      </c>
      <c r="F56" s="9">
        <v>1814904</v>
      </c>
      <c r="G56" s="9">
        <f>E56-D56</f>
        <v>797725.4212000007</v>
      </c>
      <c r="H56" s="7">
        <v>0.35</v>
      </c>
      <c r="I56" s="12">
        <v>12207</v>
      </c>
      <c r="J56" s="12">
        <v>19685</v>
      </c>
      <c r="K56" s="17">
        <f>B56/I56</f>
        <v>424.274350782338</v>
      </c>
      <c r="L56" s="17">
        <f>E56/J56</f>
        <v>355.2969773939548</v>
      </c>
      <c r="M56" s="7">
        <f>L56/K56-1</f>
        <v>-0.1625772881655297</v>
      </c>
      <c r="N56" s="4"/>
      <c r="O56" s="4"/>
      <c r="P56" s="4"/>
      <c r="Q56" s="4"/>
      <c r="R56" s="4"/>
    </row>
    <row r="57" ht="15" customHeight="1">
      <c r="A57" t="s" s="8">
        <v>264</v>
      </c>
      <c r="B57" s="9">
        <v>22180310</v>
      </c>
      <c r="C57" s="9">
        <v>26651434</v>
      </c>
      <c r="D57" s="9">
        <f>B57*'% change in $pupil vs #pupil'!$I$9</f>
        <v>26536522.884</v>
      </c>
      <c r="E57" s="9">
        <v>27939908</v>
      </c>
      <c r="F57" s="9">
        <v>5759598</v>
      </c>
      <c r="G57" s="9">
        <f>E57-D57</f>
        <v>1403385.116</v>
      </c>
      <c r="H57" s="7">
        <v>0.26</v>
      </c>
      <c r="I57" s="12">
        <v>9933</v>
      </c>
      <c r="J57" s="12">
        <v>14547</v>
      </c>
      <c r="K57" s="17">
        <f>B57/I57</f>
        <v>2232.992046712977</v>
      </c>
      <c r="L57" s="17">
        <f>E57/J57</f>
        <v>1920.664604385784</v>
      </c>
      <c r="M57" s="7">
        <f>L57/K57-1</f>
        <v>-0.1398694826463655</v>
      </c>
      <c r="N57" s="4"/>
      <c r="O57" s="4"/>
      <c r="P57" s="4"/>
      <c r="Q57" s="4"/>
      <c r="R57" s="4"/>
    </row>
    <row r="58" ht="15" customHeight="1">
      <c r="A58" t="s" s="8">
        <v>265</v>
      </c>
      <c r="B58" s="9">
        <v>141422637</v>
      </c>
      <c r="C58" s="9">
        <v>161471040</v>
      </c>
      <c r="D58" s="9">
        <f>B58*'% change in $pupil vs #pupil'!$I$9</f>
        <v>169198042.9068</v>
      </c>
      <c r="E58" s="9">
        <v>184378009</v>
      </c>
      <c r="F58" s="9">
        <v>42955372</v>
      </c>
      <c r="G58" s="9">
        <f>E58-D58</f>
        <v>15179966.0932</v>
      </c>
      <c r="H58" s="7">
        <v>0.3</v>
      </c>
      <c r="I58" s="12">
        <v>15884</v>
      </c>
      <c r="J58" s="12">
        <v>21331</v>
      </c>
      <c r="K58" s="17">
        <f>B58/I58</f>
        <v>8903.464933266179</v>
      </c>
      <c r="L58" s="17">
        <f>E58/J58</f>
        <v>8643.664572687638</v>
      </c>
      <c r="M58" s="7">
        <f>L58/K58-1</f>
        <v>-0.02917969156118594</v>
      </c>
      <c r="N58" s="4"/>
      <c r="O58" s="4"/>
      <c r="P58" s="4"/>
      <c r="Q58" s="4"/>
      <c r="R58" s="4"/>
    </row>
    <row r="59" ht="15" customHeight="1">
      <c r="A59" t="s" s="8">
        <v>266</v>
      </c>
      <c r="B59" s="9">
        <v>19460605</v>
      </c>
      <c r="C59" s="9">
        <v>24505348</v>
      </c>
      <c r="D59" s="9">
        <f>B59*'% change in $pupil vs #pupil'!$I$9</f>
        <v>23282667.822</v>
      </c>
      <c r="E59" s="9">
        <v>24835316</v>
      </c>
      <c r="F59" s="9">
        <v>5374711</v>
      </c>
      <c r="G59" s="9">
        <f>E59-D59</f>
        <v>1552648.178000003</v>
      </c>
      <c r="H59" s="7">
        <v>0.28</v>
      </c>
      <c r="I59" s="12">
        <v>9667</v>
      </c>
      <c r="J59" s="12">
        <v>13898</v>
      </c>
      <c r="K59" s="17">
        <f>B59/I59</f>
        <v>2013.096617358022</v>
      </c>
      <c r="L59" s="17">
        <f>E59/J59</f>
        <v>1786.970499352425</v>
      </c>
      <c r="M59" s="7">
        <f>L59/K59-1</f>
        <v>-0.1123275038345471</v>
      </c>
      <c r="N59" s="4"/>
      <c r="O59" s="4"/>
      <c r="P59" s="4"/>
      <c r="Q59" s="4"/>
      <c r="R59" s="4"/>
    </row>
    <row r="60" ht="15" customHeight="1">
      <c r="A60" t="s" s="8">
        <v>267</v>
      </c>
      <c r="B60" s="9">
        <v>67644185</v>
      </c>
      <c r="C60" s="9">
        <v>74052632</v>
      </c>
      <c r="D60" s="9">
        <f>B60*'% change in $pupil vs #pupil'!$I$9</f>
        <v>80929502.934</v>
      </c>
      <c r="E60" s="9">
        <v>76147673</v>
      </c>
      <c r="F60" s="9">
        <v>8503488</v>
      </c>
      <c r="G60" s="9">
        <f>E60-D60</f>
        <v>-4781829.934</v>
      </c>
      <c r="H60" s="7">
        <v>0.13</v>
      </c>
      <c r="I60" s="12">
        <v>12339</v>
      </c>
      <c r="J60" s="12">
        <v>15528</v>
      </c>
      <c r="K60" s="17">
        <f>B60/I60</f>
        <v>5482.144825350515</v>
      </c>
      <c r="L60" s="17">
        <f>E60/J60</f>
        <v>4903.894448737764</v>
      </c>
      <c r="M60" s="7">
        <f>L60/K60-1</f>
        <v>-0.1054788581904673</v>
      </c>
      <c r="N60" s="4"/>
      <c r="O60" s="4"/>
      <c r="P60" s="4"/>
      <c r="Q60" s="4"/>
      <c r="R60" s="4"/>
    </row>
    <row r="61" ht="15" customHeight="1">
      <c r="A61" t="s" s="8">
        <v>268</v>
      </c>
      <c r="B61" s="9">
        <v>41188701</v>
      </c>
      <c r="C61" s="9">
        <v>50264376</v>
      </c>
      <c r="D61" s="9">
        <f>B61*'% change in $pupil vs #pupil'!$I$9</f>
        <v>49278161.87639999</v>
      </c>
      <c r="E61" s="9">
        <v>58186780</v>
      </c>
      <c r="F61" s="9">
        <v>16998079</v>
      </c>
      <c r="G61" s="9">
        <f>E61-D61</f>
        <v>8908618.123600006</v>
      </c>
      <c r="H61" s="7">
        <v>0.41</v>
      </c>
      <c r="I61" s="12">
        <v>10662</v>
      </c>
      <c r="J61" s="12">
        <v>16860</v>
      </c>
      <c r="K61" s="17">
        <f>B61/I61</f>
        <v>3863.130838491840</v>
      </c>
      <c r="L61" s="17">
        <f>E61/J61</f>
        <v>3451.173190984579</v>
      </c>
      <c r="M61" s="7">
        <f>L61/K61-1</f>
        <v>-0.1066382850413859</v>
      </c>
      <c r="N61" s="4"/>
      <c r="O61" s="4"/>
      <c r="P61" s="4"/>
      <c r="Q61" s="4"/>
      <c r="R61" s="4"/>
    </row>
    <row r="62" ht="15" customHeight="1">
      <c r="A62" t="s" s="8">
        <v>269</v>
      </c>
      <c r="B62" s="9">
        <v>14711825</v>
      </c>
      <c r="C62" s="9">
        <v>18244940</v>
      </c>
      <c r="D62" s="9">
        <f>B62*'% change in $pupil vs #pupil'!$I$9</f>
        <v>17601227.43</v>
      </c>
      <c r="E62" s="9">
        <v>21647768</v>
      </c>
      <c r="F62" s="9">
        <v>6935943</v>
      </c>
      <c r="G62" s="9">
        <f>E62-D62</f>
        <v>4046540.57</v>
      </c>
      <c r="H62" s="7">
        <v>0.47</v>
      </c>
      <c r="I62" s="12">
        <v>10929</v>
      </c>
      <c r="J62" s="12">
        <v>17165</v>
      </c>
      <c r="K62" s="17">
        <f>B62/I62</f>
        <v>1346.127276054534</v>
      </c>
      <c r="L62" s="17">
        <f>E62/J62</f>
        <v>1261.157471599184</v>
      </c>
      <c r="M62" s="7">
        <f>L62/K62-1</f>
        <v>-0.06312167204901598</v>
      </c>
      <c r="N62" s="4"/>
      <c r="O62" s="4"/>
      <c r="P62" s="4"/>
      <c r="Q62" s="4"/>
      <c r="R62" s="4"/>
    </row>
    <row r="63" ht="15" customHeight="1">
      <c r="A63" t="s" s="8">
        <v>270</v>
      </c>
      <c r="B63" s="9">
        <v>85565450</v>
      </c>
      <c r="C63" s="9">
        <v>104726849</v>
      </c>
      <c r="D63" s="9">
        <f>B63*'% change in $pupil vs #pupil'!$I$9</f>
        <v>102370504.38</v>
      </c>
      <c r="E63" s="9">
        <v>118167847</v>
      </c>
      <c r="F63" s="9">
        <v>32602397</v>
      </c>
      <c r="G63" s="9">
        <f>E63-D63</f>
        <v>15797342.62</v>
      </c>
      <c r="H63" s="7">
        <v>0.38</v>
      </c>
      <c r="I63" s="12">
        <v>12040</v>
      </c>
      <c r="J63" s="12">
        <v>18366</v>
      </c>
      <c r="K63" s="17">
        <f>B63/I63</f>
        <v>7106.764950166113</v>
      </c>
      <c r="L63" s="17">
        <f>E63/J63</f>
        <v>6434.054611782642</v>
      </c>
      <c r="M63" s="7">
        <f>L63/K63-1</f>
        <v>-0.09465774414950179</v>
      </c>
      <c r="N63" s="4"/>
      <c r="O63" s="4"/>
      <c r="P63" s="4"/>
      <c r="Q63" s="4"/>
      <c r="R63" s="4"/>
    </row>
    <row r="64" ht="15" customHeight="1">
      <c r="A64" t="s" s="8">
        <v>271</v>
      </c>
      <c r="B64" s="9">
        <v>3847835</v>
      </c>
      <c r="C64" s="9">
        <v>3969162</v>
      </c>
      <c r="D64" s="9">
        <f>B64*'% change in $pupil vs #pupil'!$I$9</f>
        <v>4603549.794</v>
      </c>
      <c r="E64" s="9">
        <v>3831072</v>
      </c>
      <c r="F64" s="9">
        <v>-16763</v>
      </c>
      <c r="G64" s="9">
        <f>E64-D64</f>
        <v>-772477.7939999998</v>
      </c>
      <c r="H64" s="7">
        <v>0</v>
      </c>
      <c r="I64" s="12">
        <v>14330</v>
      </c>
      <c r="J64" s="12">
        <v>21919</v>
      </c>
      <c r="K64" s="17">
        <f>B64/I64</f>
        <v>268.5160502442428</v>
      </c>
      <c r="L64" s="17">
        <f>E64/J64</f>
        <v>174.7831561658835</v>
      </c>
      <c r="M64" s="7">
        <f>L64/K64-1</f>
        <v>-0.3490774350103083</v>
      </c>
      <c r="N64" s="4"/>
      <c r="O64" s="4"/>
      <c r="P64" s="4"/>
      <c r="Q64" s="4"/>
      <c r="R64" s="4"/>
    </row>
    <row r="65" ht="15" customHeight="1">
      <c r="A65" t="s" s="8">
        <v>272</v>
      </c>
      <c r="B65" s="9">
        <v>329615923</v>
      </c>
      <c r="C65" s="9">
        <v>379784614</v>
      </c>
      <c r="D65" s="9">
        <f>B65*'% change in $pupil vs #pupil'!$I$9</f>
        <v>394352490.2772</v>
      </c>
      <c r="E65" s="9">
        <v>415702580</v>
      </c>
      <c r="F65" s="9">
        <v>86086657</v>
      </c>
      <c r="G65" s="9">
        <f>E65-D65</f>
        <v>21350089.72280002</v>
      </c>
      <c r="H65" s="7">
        <v>0.26</v>
      </c>
      <c r="I65" s="12">
        <v>14365</v>
      </c>
      <c r="J65" s="12">
        <v>19313</v>
      </c>
      <c r="K65" s="17">
        <f>B65/I65</f>
        <v>22945.765610859729</v>
      </c>
      <c r="L65" s="17">
        <f>E65/J65</f>
        <v>21524.495417594368</v>
      </c>
      <c r="M65" s="7">
        <f>L65/K65-1</f>
        <v>-0.06194041277021956</v>
      </c>
      <c r="N65" s="4"/>
      <c r="O65" s="4"/>
      <c r="P65" s="4"/>
      <c r="Q65" s="4"/>
      <c r="R65" s="4"/>
    </row>
    <row r="66" ht="15" customHeight="1">
      <c r="A66" t="s" s="8">
        <v>273</v>
      </c>
      <c r="B66" s="9">
        <v>4256130</v>
      </c>
      <c r="C66" s="9">
        <v>4461199</v>
      </c>
      <c r="D66" s="9">
        <f>B66*'% change in $pupil vs #pupil'!$I$9</f>
        <v>5092033.932</v>
      </c>
      <c r="E66" s="9">
        <v>5088334</v>
      </c>
      <c r="F66" s="9">
        <v>832204</v>
      </c>
      <c r="G66" s="9">
        <f>E66-D66</f>
        <v>-3699.932000000030</v>
      </c>
      <c r="H66" s="7">
        <v>0.2</v>
      </c>
      <c r="I66" s="12">
        <v>11845</v>
      </c>
      <c r="J66" s="12">
        <v>18480</v>
      </c>
      <c r="K66" s="17">
        <f>B66/I66</f>
        <v>359.3186998733643</v>
      </c>
      <c r="L66" s="17">
        <f>E66/J66</f>
        <v>275.3427489177489</v>
      </c>
      <c r="M66" s="7">
        <f>L66/K66-1</f>
        <v>-0.2337088244647753</v>
      </c>
      <c r="N66" s="4"/>
      <c r="O66" s="4"/>
      <c r="P66" s="4"/>
      <c r="Q66" s="4"/>
      <c r="R66" s="4"/>
    </row>
    <row r="67" ht="15" customHeight="1">
      <c r="A67" t="s" s="8">
        <v>274</v>
      </c>
      <c r="B67" s="9">
        <v>9019955</v>
      </c>
      <c r="C67" s="9">
        <v>10424837</v>
      </c>
      <c r="D67" s="9">
        <f>B67*'% change in $pupil vs #pupil'!$I$9</f>
        <v>10791474.162</v>
      </c>
      <c r="E67" s="9">
        <v>12124140</v>
      </c>
      <c r="F67" s="9">
        <v>3104185</v>
      </c>
      <c r="G67" s="9">
        <f>E67-D67</f>
        <v>1332665.838000001</v>
      </c>
      <c r="H67" s="7">
        <v>0.34</v>
      </c>
      <c r="I67" s="12">
        <v>9572</v>
      </c>
      <c r="J67" s="12">
        <v>14440</v>
      </c>
      <c r="K67" s="17">
        <f>B67/I67</f>
        <v>942.3270998746343</v>
      </c>
      <c r="L67" s="17">
        <f>E67/J67</f>
        <v>839.6218836565097</v>
      </c>
      <c r="M67" s="7">
        <f>L67/K67-1</f>
        <v>-0.1089910459242744</v>
      </c>
      <c r="N67" s="4"/>
      <c r="O67" s="4"/>
      <c r="P67" s="4"/>
      <c r="Q67" s="4"/>
      <c r="R67" s="4"/>
    </row>
    <row r="68" ht="15" customHeight="1">
      <c r="A68" t="s" s="8">
        <v>275</v>
      </c>
      <c r="B68" s="9">
        <v>18580715</v>
      </c>
      <c r="C68" s="9">
        <v>23570871</v>
      </c>
      <c r="D68" s="9">
        <f>B68*'% change in $pupil vs #pupil'!$I$9</f>
        <v>22229967.426</v>
      </c>
      <c r="E68" s="9">
        <v>25512645</v>
      </c>
      <c r="F68" s="9">
        <v>6931930</v>
      </c>
      <c r="G68" s="9">
        <f>E68-D68</f>
        <v>3282677.574000001</v>
      </c>
      <c r="H68" s="7">
        <v>0.37</v>
      </c>
      <c r="I68" s="12">
        <v>8949</v>
      </c>
      <c r="J68" s="12">
        <v>15336</v>
      </c>
      <c r="K68" s="17">
        <f>B68/I68</f>
        <v>2076.289529556375</v>
      </c>
      <c r="L68" s="17">
        <f>E68/J68</f>
        <v>1663.578834115806</v>
      </c>
      <c r="M68" s="7">
        <f>L68/K68-1</f>
        <v>-0.1987731911015078</v>
      </c>
      <c r="N68" s="4"/>
      <c r="O68" s="4"/>
      <c r="P68" s="4"/>
      <c r="Q68" s="4"/>
      <c r="R68" s="4"/>
    </row>
    <row r="69" ht="15" customHeight="1">
      <c r="A69" t="s" s="8">
        <v>276</v>
      </c>
      <c r="B69" s="9">
        <v>5322701</v>
      </c>
      <c r="C69" s="9">
        <v>6158347</v>
      </c>
      <c r="D69" s="9">
        <f>B69*'% change in $pupil vs #pupil'!$I$9</f>
        <v>6368079.476399999</v>
      </c>
      <c r="E69" s="9">
        <v>6885176</v>
      </c>
      <c r="F69" s="9">
        <v>1562475</v>
      </c>
      <c r="G69" s="9">
        <f>E69-D69</f>
        <v>517096.5236000009</v>
      </c>
      <c r="H69" s="7">
        <v>0.29</v>
      </c>
      <c r="I69" s="12">
        <v>13456</v>
      </c>
      <c r="J69" s="12">
        <v>23589</v>
      </c>
      <c r="K69" s="17">
        <f>B69/I69</f>
        <v>395.5633917954816</v>
      </c>
      <c r="L69" s="17">
        <f>E69/J69</f>
        <v>291.8807918945271</v>
      </c>
      <c r="M69" s="7">
        <f>L69/K69-1</f>
        <v>-0.2621137396722534</v>
      </c>
      <c r="N69" s="4"/>
      <c r="O69" s="4"/>
      <c r="P69" s="4"/>
      <c r="Q69" s="4"/>
      <c r="R69" s="4"/>
    </row>
    <row r="70" ht="15" customHeight="1">
      <c r="A70" t="s" s="8">
        <v>277</v>
      </c>
      <c r="B70" s="9">
        <v>30243031</v>
      </c>
      <c r="C70" s="9">
        <v>35918956</v>
      </c>
      <c r="D70" s="9">
        <f>B70*'% change in $pupil vs #pupil'!$I$9</f>
        <v>36182762.28839999</v>
      </c>
      <c r="E70" s="9">
        <v>40362948</v>
      </c>
      <c r="F70" s="9">
        <v>10119917</v>
      </c>
      <c r="G70" s="9">
        <f>E70-D70</f>
        <v>4180185.711600006</v>
      </c>
      <c r="H70" s="7">
        <v>0.33</v>
      </c>
      <c r="I70" s="12">
        <v>10981</v>
      </c>
      <c r="J70" s="12">
        <v>16732</v>
      </c>
      <c r="K70" s="17">
        <f>B70/I70</f>
        <v>2754.123577087697</v>
      </c>
      <c r="L70" s="17">
        <f>E70/J70</f>
        <v>2412.320583313412</v>
      </c>
      <c r="M70" s="7">
        <f>L70/K70-1</f>
        <v>-0.1241059030966647</v>
      </c>
      <c r="N70" s="4"/>
      <c r="O70" s="4"/>
      <c r="P70" s="4"/>
      <c r="Q70" s="4"/>
      <c r="R70" s="4"/>
    </row>
    <row r="71" ht="15" customHeight="1">
      <c r="A71" t="s" s="8">
        <v>278</v>
      </c>
      <c r="B71" s="9">
        <v>12665671</v>
      </c>
      <c r="C71" s="9">
        <v>15417013</v>
      </c>
      <c r="D71" s="9">
        <f>B71*'% change in $pupil vs #pupil'!$I$9</f>
        <v>15153208.7844</v>
      </c>
      <c r="E71" s="9">
        <v>15507001</v>
      </c>
      <c r="F71" s="9">
        <v>2841330</v>
      </c>
      <c r="G71" s="9">
        <f>E71-D71</f>
        <v>353792.2156000007</v>
      </c>
      <c r="H71" s="7">
        <v>0.22</v>
      </c>
      <c r="I71" s="12">
        <v>10929</v>
      </c>
      <c r="J71" s="12">
        <v>17165</v>
      </c>
      <c r="K71" s="17">
        <f>B71/I71</f>
        <v>1158.904840333059</v>
      </c>
      <c r="L71" s="17">
        <f>E71/J71</f>
        <v>903.4081561316633</v>
      </c>
      <c r="M71" s="7">
        <f>L71/K71-1</f>
        <v>-0.2204639029102408</v>
      </c>
      <c r="N71" s="4"/>
      <c r="O71" s="4"/>
      <c r="P71" s="4"/>
      <c r="Q71" s="4"/>
      <c r="R71" s="4"/>
    </row>
    <row r="72" ht="15" customHeight="1">
      <c r="A72" t="s" s="8">
        <v>279</v>
      </c>
      <c r="B72" s="9">
        <v>12461315</v>
      </c>
      <c r="C72" s="9">
        <v>16679627</v>
      </c>
      <c r="D72" s="9">
        <f>B72*'% change in $pupil vs #pupil'!$I$9</f>
        <v>14908717.266</v>
      </c>
      <c r="E72" s="9">
        <v>18185115</v>
      </c>
      <c r="F72" s="9">
        <v>5723800</v>
      </c>
      <c r="G72" s="9">
        <f>E72-D72</f>
        <v>3276397.734000001</v>
      </c>
      <c r="H72" s="7">
        <v>0.46</v>
      </c>
      <c r="I72" s="12">
        <v>9355</v>
      </c>
      <c r="J72" s="12">
        <v>17706</v>
      </c>
      <c r="K72" s="17">
        <f>B72/I72</f>
        <v>1332.048637092464</v>
      </c>
      <c r="L72" s="17">
        <f>E72/J72</f>
        <v>1027.059471365639</v>
      </c>
      <c r="M72" s="7">
        <f>L72/K72-1</f>
        <v>-0.2289624847276912</v>
      </c>
      <c r="N72" s="4"/>
      <c r="O72" s="4"/>
      <c r="P72" s="4"/>
      <c r="Q72" s="4"/>
      <c r="R72" s="4"/>
    </row>
    <row r="73" ht="15" customHeight="1">
      <c r="A73" t="s" s="8">
        <v>280</v>
      </c>
      <c r="B73" s="9">
        <v>29358520</v>
      </c>
      <c r="C73" s="9">
        <v>31580428</v>
      </c>
      <c r="D73" s="9">
        <f>B73*'% change in $pupil vs #pupil'!$I$9</f>
        <v>35124533.32799999</v>
      </c>
      <c r="E73" s="9">
        <v>35833707</v>
      </c>
      <c r="F73" s="9">
        <v>6475187</v>
      </c>
      <c r="G73" s="9">
        <f>E73-D73</f>
        <v>709173.6720000058</v>
      </c>
      <c r="H73" s="7">
        <v>0.22</v>
      </c>
      <c r="I73" s="12">
        <v>10406</v>
      </c>
      <c r="J73" s="12">
        <v>15146</v>
      </c>
      <c r="K73" s="17">
        <f>B73/I73</f>
        <v>2821.306938304824</v>
      </c>
      <c r="L73" s="17">
        <f>E73/J73</f>
        <v>2365.885844447379</v>
      </c>
      <c r="M73" s="7">
        <f>L73/K73-1</f>
        <v>-0.161422030220889</v>
      </c>
      <c r="N73" s="4"/>
      <c r="O73" s="4"/>
      <c r="P73" s="4"/>
      <c r="Q73" s="4"/>
      <c r="R73" s="4"/>
    </row>
    <row r="74" ht="15" customHeight="1">
      <c r="A74" t="s" s="8">
        <v>281</v>
      </c>
      <c r="B74" s="9">
        <v>7932228</v>
      </c>
      <c r="C74" s="9">
        <v>9331796</v>
      </c>
      <c r="D74" s="9">
        <f>B74*'% change in $pupil vs #pupil'!$I$9</f>
        <v>9490117.5792</v>
      </c>
      <c r="E74" s="9">
        <v>9707550</v>
      </c>
      <c r="F74" s="9">
        <v>1775322</v>
      </c>
      <c r="G74" s="9">
        <f>E74-D74</f>
        <v>217432.4208000004</v>
      </c>
      <c r="H74" s="7">
        <v>0.22</v>
      </c>
      <c r="I74" s="12">
        <v>9590</v>
      </c>
      <c r="J74" s="12">
        <v>17042</v>
      </c>
      <c r="K74" s="17">
        <f>B74/I74</f>
        <v>827.1353493222107</v>
      </c>
      <c r="L74" s="17">
        <f>E74/J74</f>
        <v>569.6250440089192</v>
      </c>
      <c r="M74" s="7">
        <f>L74/K74-1</f>
        <v>-0.3113278927376351</v>
      </c>
      <c r="N74" s="4"/>
      <c r="O74" s="4"/>
      <c r="P74" s="4"/>
      <c r="Q74" s="4"/>
      <c r="R74" s="4"/>
    </row>
    <row r="75" ht="15" customHeight="1">
      <c r="A75" t="s" s="8">
        <v>282</v>
      </c>
      <c r="B75" s="9">
        <v>14386958</v>
      </c>
      <c r="C75" s="9">
        <v>16467774</v>
      </c>
      <c r="D75" s="9">
        <f>B75*'% change in $pupil vs #pupil'!$I$9</f>
        <v>17212556.5512</v>
      </c>
      <c r="E75" s="9">
        <v>18099874</v>
      </c>
      <c r="F75" s="9">
        <v>3712916</v>
      </c>
      <c r="G75" s="9">
        <f>E75-D75</f>
        <v>887317.4488000013</v>
      </c>
      <c r="H75" s="7">
        <v>0.26</v>
      </c>
      <c r="I75" s="12">
        <v>10881</v>
      </c>
      <c r="J75" s="12">
        <v>18526</v>
      </c>
      <c r="K75" s="17">
        <f>B75/I75</f>
        <v>1322.209171951107</v>
      </c>
      <c r="L75" s="17">
        <f>E75/J75</f>
        <v>976.9984886106013</v>
      </c>
      <c r="M75" s="7">
        <f>L75/K75-1</f>
        <v>-0.2610862869988254</v>
      </c>
      <c r="N75" s="4"/>
      <c r="O75" s="4"/>
      <c r="P75" s="4"/>
      <c r="Q75" s="4"/>
      <c r="R75" s="4"/>
    </row>
    <row r="76" ht="15" customHeight="1">
      <c r="A76" t="s" s="8">
        <v>283</v>
      </c>
      <c r="B76" s="9">
        <v>4487332</v>
      </c>
      <c r="C76" s="9">
        <v>5264713</v>
      </c>
      <c r="D76" s="9">
        <f>B76*'% change in $pupil vs #pupil'!$I$9</f>
        <v>5368644.004799999</v>
      </c>
      <c r="E76" s="9">
        <v>5715529</v>
      </c>
      <c r="F76" s="9">
        <v>1228197</v>
      </c>
      <c r="G76" s="9">
        <f>E76-D76</f>
        <v>346884.9952000007</v>
      </c>
      <c r="H76" s="7">
        <v>0.27</v>
      </c>
      <c r="I76" s="12">
        <v>14483</v>
      </c>
      <c r="J76" s="12">
        <v>19619</v>
      </c>
      <c r="K76" s="17">
        <f>B76/I76</f>
        <v>309.834426569081</v>
      </c>
      <c r="L76" s="17">
        <f>E76/J76</f>
        <v>291.3262143840155</v>
      </c>
      <c r="M76" s="7">
        <f>L76/K76-1</f>
        <v>-0.05973581564196806</v>
      </c>
      <c r="N76" s="4"/>
      <c r="O76" s="4"/>
      <c r="P76" s="4"/>
      <c r="Q76" s="4"/>
      <c r="R76" s="4"/>
    </row>
    <row r="77" ht="15" customHeight="1">
      <c r="A77" t="s" s="8">
        <v>284</v>
      </c>
      <c r="B77" s="9">
        <v>37022311</v>
      </c>
      <c r="C77" s="9">
        <v>47880315</v>
      </c>
      <c r="D77" s="9">
        <f>B77*'% change in $pupil vs #pupil'!$I$9</f>
        <v>44293492.88039999</v>
      </c>
      <c r="E77" s="9">
        <v>51363568</v>
      </c>
      <c r="F77" s="9">
        <v>14341257</v>
      </c>
      <c r="G77" s="9">
        <f>E77-D77</f>
        <v>7070075.119600005</v>
      </c>
      <c r="H77" s="7">
        <v>0.39</v>
      </c>
      <c r="I77" s="12">
        <v>9327</v>
      </c>
      <c r="J77" s="12">
        <v>16955</v>
      </c>
      <c r="K77" s="17">
        <f>B77/I77</f>
        <v>3969.369679425324</v>
      </c>
      <c r="L77" s="17">
        <f>E77/J77</f>
        <v>3029.405367148334</v>
      </c>
      <c r="M77" s="7">
        <f>L77/K77-1</f>
        <v>-0.2368044269469696</v>
      </c>
      <c r="N77" s="4"/>
      <c r="O77" s="4"/>
      <c r="P77" s="4"/>
      <c r="Q77" s="4"/>
      <c r="R77" s="4"/>
    </row>
    <row r="78" ht="15" customHeight="1">
      <c r="A78" t="s" s="8">
        <v>285</v>
      </c>
      <c r="B78" s="9">
        <v>85868187</v>
      </c>
      <c r="C78" s="9">
        <v>102489391</v>
      </c>
      <c r="D78" s="9">
        <f>B78*'% change in $pupil vs #pupil'!$I$9</f>
        <v>102732698.9268</v>
      </c>
      <c r="E78" s="9">
        <v>118302213</v>
      </c>
      <c r="F78" s="9">
        <v>32434026</v>
      </c>
      <c r="G78" s="9">
        <f>E78-D78</f>
        <v>15569514.0732</v>
      </c>
      <c r="H78" s="7">
        <v>0.38</v>
      </c>
      <c r="I78" s="12">
        <v>11201</v>
      </c>
      <c r="J78" s="12">
        <v>16251</v>
      </c>
      <c r="K78" s="17">
        <f>B78/I78</f>
        <v>7666.117935898580</v>
      </c>
      <c r="L78" s="17">
        <f>E78/J78</f>
        <v>7279.688203802843</v>
      </c>
      <c r="M78" s="7">
        <f>L78/K78-1</f>
        <v>-0.05040748594359346</v>
      </c>
      <c r="N78" s="4"/>
      <c r="O78" s="4"/>
      <c r="P78" s="4"/>
      <c r="Q78" s="4"/>
      <c r="R78" s="4"/>
    </row>
    <row r="79" ht="15" customHeight="1">
      <c r="A79" t="s" s="8">
        <v>286</v>
      </c>
      <c r="B79" s="9">
        <v>26787136</v>
      </c>
      <c r="C79" s="9">
        <v>30338684</v>
      </c>
      <c r="D79" s="9">
        <f>B79*'% change in $pupil vs #pupil'!$I$9</f>
        <v>32048129.5104</v>
      </c>
      <c r="E79" s="9">
        <v>32621198</v>
      </c>
      <c r="F79" s="9">
        <v>5834062</v>
      </c>
      <c r="G79" s="9">
        <f>E79-D79</f>
        <v>573068.4896000028</v>
      </c>
      <c r="H79" s="7">
        <v>0.22</v>
      </c>
      <c r="I79" s="12">
        <v>13465</v>
      </c>
      <c r="J79" s="12">
        <v>17513</v>
      </c>
      <c r="K79" s="17">
        <f>B79/I79</f>
        <v>1989.389974006684</v>
      </c>
      <c r="L79" s="17">
        <f>E79/J79</f>
        <v>1862.684748472563</v>
      </c>
      <c r="M79" s="7">
        <f>L79/K79-1</f>
        <v>-0.0636904916530433</v>
      </c>
      <c r="N79" s="4"/>
      <c r="O79" s="4"/>
      <c r="P79" s="4"/>
      <c r="Q79" s="4"/>
      <c r="R79" s="4"/>
    </row>
    <row r="80" ht="15" customHeight="1">
      <c r="A80" t="s" s="8">
        <v>287</v>
      </c>
      <c r="B80" s="9">
        <v>11654024</v>
      </c>
      <c r="C80" s="9">
        <v>13270151</v>
      </c>
      <c r="D80" s="9">
        <f>B80*'% change in $pupil vs #pupil'!$I$9</f>
        <v>13942874.3136</v>
      </c>
      <c r="E80" s="9">
        <v>15069729</v>
      </c>
      <c r="F80" s="9">
        <v>3415705</v>
      </c>
      <c r="G80" s="9">
        <f>E80-D80</f>
        <v>1126854.686400002</v>
      </c>
      <c r="H80" s="7">
        <v>0.29</v>
      </c>
      <c r="I80" s="12">
        <v>9971</v>
      </c>
      <c r="J80" s="12">
        <v>13628</v>
      </c>
      <c r="K80" s="17">
        <f>B80/I80</f>
        <v>1168.791896499850</v>
      </c>
      <c r="L80" s="17">
        <f>E80/J80</f>
        <v>1105.791678896390</v>
      </c>
      <c r="M80" s="7">
        <f>L80/K80-1</f>
        <v>-0.053901997260697</v>
      </c>
      <c r="N80" s="4"/>
      <c r="O80" s="4"/>
      <c r="P80" s="4"/>
      <c r="Q80" s="4"/>
      <c r="R80" s="4"/>
    </row>
    <row r="81" ht="15" customHeight="1">
      <c r="A81" t="s" s="8">
        <v>288</v>
      </c>
      <c r="B81" s="9">
        <v>104133332</v>
      </c>
      <c r="C81" s="9">
        <v>114391035</v>
      </c>
      <c r="D81" s="9">
        <f>B81*'% change in $pupil vs #pupil'!$I$9</f>
        <v>124585118.4048</v>
      </c>
      <c r="E81" s="9">
        <v>122962491</v>
      </c>
      <c r="F81" s="9">
        <v>18829159</v>
      </c>
      <c r="G81" s="9">
        <f>E81-D81</f>
        <v>-1622627.404799998</v>
      </c>
      <c r="H81" s="7">
        <v>0.18</v>
      </c>
      <c r="I81" s="12">
        <v>10815</v>
      </c>
      <c r="J81" s="12">
        <v>13955</v>
      </c>
      <c r="K81" s="17">
        <f>B81/I81</f>
        <v>9628.602126675913</v>
      </c>
      <c r="L81" s="17">
        <f>E81/J81</f>
        <v>8811.357291293443</v>
      </c>
      <c r="M81" s="7">
        <f>L81/K81-1</f>
        <v>-0.08487678944779575</v>
      </c>
      <c r="N81" s="4"/>
      <c r="O81" s="4"/>
      <c r="P81" s="4"/>
      <c r="Q81" s="4"/>
      <c r="R81" s="4"/>
    </row>
    <row r="82" ht="15" customHeight="1">
      <c r="A82" t="s" s="8">
        <v>289</v>
      </c>
      <c r="B82" s="9">
        <v>13035908</v>
      </c>
      <c r="C82" s="9">
        <v>17915423</v>
      </c>
      <c r="D82" s="9">
        <f>B82*'% change in $pupil vs #pupil'!$I$9</f>
        <v>15596160.3312</v>
      </c>
      <c r="E82" s="9">
        <v>20305882</v>
      </c>
      <c r="F82" s="9">
        <v>7269974</v>
      </c>
      <c r="G82" s="9">
        <f>E82-D82</f>
        <v>4709721.668800002</v>
      </c>
      <c r="H82" s="7">
        <v>0.5600000000000001</v>
      </c>
      <c r="I82" s="12">
        <v>10331</v>
      </c>
      <c r="J82" s="12">
        <v>16619</v>
      </c>
      <c r="K82" s="17">
        <f>B82/I82</f>
        <v>1261.824411963992</v>
      </c>
      <c r="L82" s="17">
        <f>E82/J82</f>
        <v>1221.847403574222</v>
      </c>
      <c r="M82" s="7">
        <f>L82/K82-1</f>
        <v>-0.03168191074029603</v>
      </c>
      <c r="N82" s="4"/>
      <c r="O82" s="4"/>
      <c r="P82" s="4"/>
      <c r="Q82" s="4"/>
      <c r="R82" s="4"/>
    </row>
    <row r="83" ht="15" customHeight="1">
      <c r="A83" t="s" s="8">
        <v>290</v>
      </c>
      <c r="B83" s="9">
        <v>8545136</v>
      </c>
      <c r="C83" s="9">
        <v>10598387</v>
      </c>
      <c r="D83" s="9">
        <f>B83*'% change in $pupil vs #pupil'!$I$9</f>
        <v>10223400.7104</v>
      </c>
      <c r="E83" s="9">
        <v>12055074</v>
      </c>
      <c r="F83" s="9">
        <v>3509938</v>
      </c>
      <c r="G83" s="9">
        <f>E83-D83</f>
        <v>1831673.289600002</v>
      </c>
      <c r="H83" s="7">
        <v>0.41</v>
      </c>
      <c r="I83" s="12">
        <v>11432</v>
      </c>
      <c r="J83" s="12">
        <v>19463</v>
      </c>
      <c r="K83" s="17">
        <f>B83/I83</f>
        <v>747.4751574527642</v>
      </c>
      <c r="L83" s="17">
        <f>E83/J83</f>
        <v>619.3841648255665</v>
      </c>
      <c r="M83" s="7">
        <f>L83/K83-1</f>
        <v>-0.1713648826319586</v>
      </c>
      <c r="N83" s="4"/>
      <c r="O83" s="4"/>
      <c r="P83" s="4"/>
      <c r="Q83" s="4"/>
      <c r="R83" s="4"/>
    </row>
    <row r="84" ht="15" customHeight="1">
      <c r="A84" t="s" s="8">
        <v>291</v>
      </c>
      <c r="B84" s="9">
        <v>60423218</v>
      </c>
      <c r="C84" s="9">
        <v>71813700</v>
      </c>
      <c r="D84" s="9">
        <f>B84*'% change in $pupil vs #pupil'!$I$9</f>
        <v>72290338.01519999</v>
      </c>
      <c r="E84" s="9">
        <v>82536932</v>
      </c>
      <c r="F84" s="9">
        <v>22113714</v>
      </c>
      <c r="G84" s="9">
        <f>E84-D84</f>
        <v>10246593.98480001</v>
      </c>
      <c r="H84" s="7">
        <v>0.37</v>
      </c>
      <c r="I84" s="12">
        <v>11435</v>
      </c>
      <c r="J84" s="12">
        <v>16446</v>
      </c>
      <c r="K84" s="17">
        <f>B84/I84</f>
        <v>5284.059291648447</v>
      </c>
      <c r="L84" s="17">
        <f>E84/J84</f>
        <v>5018.663018363128</v>
      </c>
      <c r="M84" s="7">
        <f>L84/K84-1</f>
        <v>-0.05022583181547247</v>
      </c>
      <c r="N84" s="4"/>
      <c r="O84" s="4"/>
      <c r="P84" s="4"/>
      <c r="Q84" s="4"/>
      <c r="R84" s="4"/>
    </row>
    <row r="85" ht="15" customHeight="1">
      <c r="A85" t="s" s="8">
        <v>292</v>
      </c>
      <c r="B85" s="9">
        <v>87677721</v>
      </c>
      <c r="C85" s="9">
        <v>104002503</v>
      </c>
      <c r="D85" s="9">
        <f>B85*'% change in $pupil vs #pupil'!$I$9</f>
        <v>104897625.4044</v>
      </c>
      <c r="E85" s="9">
        <v>114857197</v>
      </c>
      <c r="F85" s="9">
        <v>27179476</v>
      </c>
      <c r="G85" s="9">
        <f>E85-D85</f>
        <v>9959571.595600009</v>
      </c>
      <c r="H85" s="7">
        <v>0.31</v>
      </c>
      <c r="I85" s="12">
        <v>11546</v>
      </c>
      <c r="J85" s="12">
        <v>18431</v>
      </c>
      <c r="K85" s="17">
        <f>B85/I85</f>
        <v>7593.774553958081</v>
      </c>
      <c r="L85" s="17">
        <f>E85/J85</f>
        <v>6231.739840486138</v>
      </c>
      <c r="M85" s="7">
        <f>L85/K85-1</f>
        <v>-0.1793620160559039</v>
      </c>
      <c r="N85" s="4"/>
      <c r="O85" s="4"/>
      <c r="P85" s="4"/>
      <c r="Q85" s="4"/>
      <c r="R85" s="4"/>
    </row>
    <row r="86" ht="15" customHeight="1">
      <c r="A86" t="s" s="8">
        <v>293</v>
      </c>
      <c r="B86" s="9">
        <v>40311468</v>
      </c>
      <c r="C86" s="9">
        <v>51586277</v>
      </c>
      <c r="D86" s="9">
        <f>B86*'% change in $pupil vs #pupil'!$I$9</f>
        <v>48228640.31519999</v>
      </c>
      <c r="E86" s="9">
        <v>53196952</v>
      </c>
      <c r="F86" s="9">
        <v>12885484</v>
      </c>
      <c r="G86" s="9">
        <f>E86-D86</f>
        <v>4968311.684800006</v>
      </c>
      <c r="H86" s="7">
        <v>0.32</v>
      </c>
      <c r="I86" s="12">
        <v>9383</v>
      </c>
      <c r="J86" s="12">
        <v>16371</v>
      </c>
      <c r="K86" s="17">
        <f>B86/I86</f>
        <v>4296.223809016306</v>
      </c>
      <c r="L86" s="17">
        <f>E86/J86</f>
        <v>3249.462586280618</v>
      </c>
      <c r="M86" s="7">
        <f>L86/K86-1</f>
        <v>-0.243646809213918</v>
      </c>
      <c r="N86" s="4"/>
      <c r="O86" s="4"/>
      <c r="P86" s="4"/>
      <c r="Q86" s="4"/>
      <c r="R86" s="4"/>
    </row>
    <row r="87" ht="15" customHeight="1">
      <c r="A87" t="s" s="8">
        <v>294</v>
      </c>
      <c r="B87" s="9">
        <v>31246605</v>
      </c>
      <c r="C87" s="9">
        <v>36044002</v>
      </c>
      <c r="D87" s="9">
        <f>B87*'% change in $pupil vs #pupil'!$I$9</f>
        <v>37383438.222</v>
      </c>
      <c r="E87" s="9">
        <v>36601295</v>
      </c>
      <c r="F87" s="9">
        <v>5354690</v>
      </c>
      <c r="G87" s="9">
        <f>E87-D87</f>
        <v>-782143.2219999954</v>
      </c>
      <c r="H87" s="7">
        <v>0.17</v>
      </c>
      <c r="I87" s="12">
        <v>10239</v>
      </c>
      <c r="J87" s="12">
        <v>15320</v>
      </c>
      <c r="K87" s="17">
        <f>B87/I87</f>
        <v>3051.724289481395</v>
      </c>
      <c r="L87" s="17">
        <f>E87/J87</f>
        <v>2389.118472584857</v>
      </c>
      <c r="M87" s="7">
        <f>L87/K87-1</f>
        <v>-0.2171250591609442</v>
      </c>
      <c r="N87" s="4"/>
      <c r="O87" s="4"/>
      <c r="P87" s="4"/>
      <c r="Q87" s="4"/>
      <c r="R87" s="4"/>
    </row>
    <row r="88" ht="15" customHeight="1">
      <c r="A88" t="s" s="8">
        <v>295</v>
      </c>
      <c r="B88" s="9">
        <v>4926429</v>
      </c>
      <c r="C88" s="9">
        <v>5474142</v>
      </c>
      <c r="D88" s="9">
        <f>B88*'% change in $pupil vs #pupil'!$I$9</f>
        <v>5893979.655599999</v>
      </c>
      <c r="E88" s="9">
        <v>6114478</v>
      </c>
      <c r="F88" s="9">
        <v>1188049</v>
      </c>
      <c r="G88" s="9">
        <f>E88-D88</f>
        <v>220498.3444000008</v>
      </c>
      <c r="H88" s="7">
        <v>0.24</v>
      </c>
      <c r="I88" s="12">
        <v>12207</v>
      </c>
      <c r="J88" s="12">
        <v>19685</v>
      </c>
      <c r="K88" s="17">
        <f>B88/I88</f>
        <v>403.5740968296879</v>
      </c>
      <c r="L88" s="17">
        <f>E88/J88</f>
        <v>310.6161036322073</v>
      </c>
      <c r="M88" s="7">
        <f>L88/K88-1</f>
        <v>-0.2303368673255305</v>
      </c>
      <c r="N88" s="4"/>
      <c r="O88" s="4"/>
      <c r="P88" s="4"/>
      <c r="Q88" s="4"/>
      <c r="R88" s="4"/>
    </row>
    <row r="89" ht="15" customHeight="1">
      <c r="A89" t="s" s="8">
        <v>296</v>
      </c>
      <c r="B89" s="9">
        <v>52085642</v>
      </c>
      <c r="C89" s="9">
        <v>62602573</v>
      </c>
      <c r="D89" s="9">
        <f>B89*'% change in $pupil vs #pupil'!$I$9</f>
        <v>62315262.0888</v>
      </c>
      <c r="E89" s="9">
        <v>67741593</v>
      </c>
      <c r="F89" s="9">
        <v>15655951</v>
      </c>
      <c r="G89" s="9">
        <f>E89-D89</f>
        <v>5426330.911200002</v>
      </c>
      <c r="H89" s="7">
        <v>0.3</v>
      </c>
      <c r="I89" s="12">
        <v>9721</v>
      </c>
      <c r="J89" s="12">
        <v>15068</v>
      </c>
      <c r="K89" s="17">
        <f>B89/I89</f>
        <v>5358.053903919350</v>
      </c>
      <c r="L89" s="17">
        <f>E89/J89</f>
        <v>4495.725577382533</v>
      </c>
      <c r="M89" s="7">
        <f>L89/K89-1</f>
        <v>-0.1609405843987562</v>
      </c>
      <c r="N89" s="4"/>
      <c r="O89" s="4"/>
      <c r="P89" s="4"/>
      <c r="Q89" s="4"/>
      <c r="R89" s="4"/>
    </row>
    <row r="90" ht="15" customHeight="1">
      <c r="A90" t="s" s="8">
        <v>297</v>
      </c>
      <c r="B90" s="9">
        <v>119276243</v>
      </c>
      <c r="C90" s="9">
        <v>137063891</v>
      </c>
      <c r="D90" s="9">
        <f>B90*'% change in $pupil vs #pupil'!$I$9</f>
        <v>142702097.1252</v>
      </c>
      <c r="E90" s="9">
        <v>149844738</v>
      </c>
      <c r="F90" s="9">
        <v>30568495</v>
      </c>
      <c r="G90" s="9">
        <f>E90-D90</f>
        <v>7142640.874799997</v>
      </c>
      <c r="H90" s="7">
        <v>0.26</v>
      </c>
      <c r="I90" s="12">
        <v>10603</v>
      </c>
      <c r="J90" s="12">
        <v>13196</v>
      </c>
      <c r="K90" s="17">
        <f>B90/I90</f>
        <v>11249.291992832217</v>
      </c>
      <c r="L90" s="17">
        <f>E90/J90</f>
        <v>11355.315095483480</v>
      </c>
      <c r="M90" s="7">
        <f>L90/K90-1</f>
        <v>0.009424868935646646</v>
      </c>
      <c r="N90" s="4"/>
      <c r="O90" s="4"/>
      <c r="P90" s="4"/>
      <c r="Q90" s="4"/>
      <c r="R90" s="4"/>
    </row>
    <row r="91" ht="15" customHeight="1">
      <c r="A91" t="s" s="8">
        <v>298</v>
      </c>
      <c r="B91" s="9">
        <v>58336182</v>
      </c>
      <c r="C91" s="9">
        <v>70943600</v>
      </c>
      <c r="D91" s="9">
        <f>B91*'% change in $pupil vs #pupil'!$I$9</f>
        <v>69793408.14479999</v>
      </c>
      <c r="E91" s="9">
        <v>83444134</v>
      </c>
      <c r="F91" s="9">
        <v>25107952</v>
      </c>
      <c r="G91" s="9">
        <f>E91-D91</f>
        <v>13650725.85520001</v>
      </c>
      <c r="H91" s="7">
        <v>0.43</v>
      </c>
      <c r="I91" s="12">
        <v>13947</v>
      </c>
      <c r="J91" s="12">
        <v>19576</v>
      </c>
      <c r="K91" s="17">
        <f>B91/I91</f>
        <v>4182.704667670467</v>
      </c>
      <c r="L91" s="17">
        <f>E91/J91</f>
        <v>4262.573252962811</v>
      </c>
      <c r="M91" s="7">
        <f>L91/K91-1</f>
        <v>0.01909496166671198</v>
      </c>
      <c r="N91" s="4"/>
      <c r="O91" s="4"/>
      <c r="P91" s="4"/>
      <c r="Q91" s="4"/>
      <c r="R91" s="4"/>
    </row>
    <row r="92" ht="15" customHeight="1">
      <c r="A92" t="s" s="8">
        <v>299</v>
      </c>
      <c r="B92" s="9">
        <v>29129512</v>
      </c>
      <c r="C92" s="9">
        <v>36173025</v>
      </c>
      <c r="D92" s="9">
        <f>B92*'% change in $pupil vs #pupil'!$I$9</f>
        <v>34850548.15679999</v>
      </c>
      <c r="E92" s="9">
        <v>36592235</v>
      </c>
      <c r="F92" s="9">
        <v>7462723</v>
      </c>
      <c r="G92" s="9">
        <f>E92-D92</f>
        <v>1741686.843200006</v>
      </c>
      <c r="H92" s="7">
        <v>0.26</v>
      </c>
      <c r="I92" s="12">
        <v>9539</v>
      </c>
      <c r="J92" s="12">
        <v>15085</v>
      </c>
      <c r="K92" s="17">
        <f>B92/I92</f>
        <v>3053.728063738337</v>
      </c>
      <c r="L92" s="17">
        <f>E92/J92</f>
        <v>2425.736493205171</v>
      </c>
      <c r="M92" s="7">
        <f>L92/K92-1</f>
        <v>-0.2056475093477665</v>
      </c>
      <c r="N92" s="4"/>
      <c r="O92" s="4"/>
      <c r="P92" s="4"/>
      <c r="Q92" s="4"/>
      <c r="R92" s="4"/>
    </row>
    <row r="93" ht="15" customHeight="1">
      <c r="A93" t="s" s="8">
        <v>300</v>
      </c>
      <c r="B93" s="9">
        <v>12478284</v>
      </c>
      <c r="C93" s="9">
        <v>15165000</v>
      </c>
      <c r="D93" s="9">
        <f>B93*'% change in $pupil vs #pupil'!$I$9</f>
        <v>14929018.9776</v>
      </c>
      <c r="E93" s="9">
        <v>16976221</v>
      </c>
      <c r="F93" s="9">
        <v>4497937</v>
      </c>
      <c r="G93" s="9">
        <f>E93-D93</f>
        <v>2047202.022400001</v>
      </c>
      <c r="H93" s="7">
        <v>0.36</v>
      </c>
      <c r="I93" s="12">
        <v>10848</v>
      </c>
      <c r="J93" s="12">
        <v>16473</v>
      </c>
      <c r="K93" s="17">
        <f>B93/I93</f>
        <v>1150.284292035398</v>
      </c>
      <c r="L93" s="17">
        <f>E93/J93</f>
        <v>1030.548230437686</v>
      </c>
      <c r="M93" s="7">
        <f>L93/K93-1</f>
        <v>-0.10409258165722</v>
      </c>
      <c r="N93" s="4"/>
      <c r="O93" s="4"/>
      <c r="P93" s="4"/>
      <c r="Q93" s="4"/>
      <c r="R93" s="4"/>
    </row>
    <row r="94" ht="15" customHeight="1">
      <c r="A94" t="s" s="8">
        <v>301</v>
      </c>
      <c r="B94" s="9">
        <v>276688541</v>
      </c>
      <c r="C94" s="9">
        <v>352994710</v>
      </c>
      <c r="D94" s="9">
        <f>B94*'% change in $pupil vs #pupil'!$I$9</f>
        <v>331030170.4524</v>
      </c>
      <c r="E94" s="9">
        <v>350208991</v>
      </c>
      <c r="F94" s="9">
        <v>73520450</v>
      </c>
      <c r="G94" s="9">
        <f>E94-D94</f>
        <v>19178820.54760003</v>
      </c>
      <c r="H94" s="7">
        <v>0.27</v>
      </c>
      <c r="I94" s="12">
        <v>14258</v>
      </c>
      <c r="J94" s="12">
        <v>18367</v>
      </c>
      <c r="K94" s="17">
        <f>B94/I94</f>
        <v>19405.845209706833</v>
      </c>
      <c r="L94" s="17">
        <f>E94/J94</f>
        <v>19067.294114444383</v>
      </c>
      <c r="M94" s="7">
        <f>L94/K94-1</f>
        <v>-0.01744583096504893</v>
      </c>
      <c r="N94" s="4"/>
      <c r="O94" s="4"/>
      <c r="P94" s="4"/>
      <c r="Q94" s="4"/>
      <c r="R94" s="4"/>
    </row>
    <row r="95" ht="15" customHeight="1">
      <c r="A95" t="s" s="8">
        <v>302</v>
      </c>
      <c r="B95" s="9">
        <v>42408195</v>
      </c>
      <c r="C95" s="9">
        <v>47598463</v>
      </c>
      <c r="D95" s="9">
        <f>B95*'% change in $pupil vs #pupil'!$I$9</f>
        <v>50737164.498</v>
      </c>
      <c r="E95" s="9">
        <v>60316122</v>
      </c>
      <c r="F95" s="9">
        <v>17907927</v>
      </c>
      <c r="G95" s="9">
        <f>E95-D95</f>
        <v>9578957.502000004</v>
      </c>
      <c r="H95" s="7">
        <v>0.42</v>
      </c>
      <c r="I95" s="12">
        <v>12010</v>
      </c>
      <c r="J95" s="12">
        <v>16730</v>
      </c>
      <c r="K95" s="17">
        <f>B95/I95</f>
        <v>3531.073688592840</v>
      </c>
      <c r="L95" s="17">
        <f>E95/J95</f>
        <v>3605.267304243873</v>
      </c>
      <c r="M95" s="7">
        <f>L95/K95-1</f>
        <v>0.02101163051077548</v>
      </c>
      <c r="N95" s="4"/>
      <c r="O95" s="4"/>
      <c r="P95" s="4"/>
      <c r="Q95" s="4"/>
      <c r="R95" s="4"/>
    </row>
    <row r="96" ht="15" customHeight="1">
      <c r="A96" t="s" s="8">
        <v>303</v>
      </c>
      <c r="B96" s="9">
        <v>48218743</v>
      </c>
      <c r="C96" s="9">
        <v>57182416</v>
      </c>
      <c r="D96" s="9">
        <f>B96*'% change in $pupil vs #pupil'!$I$9</f>
        <v>57688904.1252</v>
      </c>
      <c r="E96" s="9">
        <v>58216416</v>
      </c>
      <c r="F96" s="9">
        <v>9997673</v>
      </c>
      <c r="G96" s="9">
        <f>E96-D96</f>
        <v>527511.8748000041</v>
      </c>
      <c r="H96" s="7">
        <v>0.21</v>
      </c>
      <c r="I96" s="12">
        <v>9636</v>
      </c>
      <c r="J96" s="12">
        <v>14017</v>
      </c>
      <c r="K96" s="17">
        <f>B96/I96</f>
        <v>5004.020651722706</v>
      </c>
      <c r="L96" s="17">
        <f>E96/J96</f>
        <v>4153.272169508454</v>
      </c>
      <c r="M96" s="7">
        <f>L96/K96-1</f>
        <v>-0.1700129838435759</v>
      </c>
      <c r="N96" s="4"/>
      <c r="O96" s="4"/>
      <c r="P96" s="4"/>
      <c r="Q96" s="4"/>
      <c r="R96" s="4"/>
    </row>
    <row r="97" ht="15" customHeight="1">
      <c r="A97" t="s" s="8">
        <v>304</v>
      </c>
      <c r="B97" s="9">
        <v>48630999</v>
      </c>
      <c r="C97" s="9">
        <v>62817302</v>
      </c>
      <c r="D97" s="9">
        <f>B97*'% change in $pupil vs #pupil'!$I$9</f>
        <v>58182127.2036</v>
      </c>
      <c r="E97" s="9">
        <v>69058461</v>
      </c>
      <c r="F97" s="9">
        <v>20427462</v>
      </c>
      <c r="G97" s="9">
        <f>E97-D97</f>
        <v>10876333.7964</v>
      </c>
      <c r="H97" s="7">
        <v>0.42</v>
      </c>
      <c r="I97" s="12">
        <v>10602</v>
      </c>
      <c r="J97" s="12">
        <v>16294</v>
      </c>
      <c r="K97" s="17">
        <f>B97/I97</f>
        <v>4586.964629315224</v>
      </c>
      <c r="L97" s="17">
        <f>E97/J97</f>
        <v>4238.275500184117</v>
      </c>
      <c r="M97" s="7">
        <f>L97/K97-1</f>
        <v>-0.07601740089789222</v>
      </c>
      <c r="N97" s="4"/>
      <c r="O97" s="4"/>
      <c r="P97" s="4"/>
      <c r="Q97" s="4"/>
      <c r="R97" s="4"/>
    </row>
    <row r="98" ht="15" customHeight="1">
      <c r="A98" t="s" s="8">
        <v>305</v>
      </c>
      <c r="B98" s="9">
        <v>55914037</v>
      </c>
      <c r="C98" s="9">
        <v>67224732</v>
      </c>
      <c r="D98" s="9">
        <f>B98*'% change in $pupil vs #pupil'!$I$9</f>
        <v>66895553.8668</v>
      </c>
      <c r="E98" s="9">
        <v>74232561</v>
      </c>
      <c r="F98" s="9">
        <v>18318524</v>
      </c>
      <c r="G98" s="9">
        <f>E98-D98</f>
        <v>7337007.133200005</v>
      </c>
      <c r="H98" s="7">
        <v>0.33</v>
      </c>
      <c r="I98" s="12">
        <v>9729</v>
      </c>
      <c r="J98" s="12">
        <v>15871</v>
      </c>
      <c r="K98" s="17">
        <f>B98/I98</f>
        <v>5747.151505807380</v>
      </c>
      <c r="L98" s="17">
        <f>E98/J98</f>
        <v>4677.245353159851</v>
      </c>
      <c r="M98" s="7">
        <f>L98/K98-1</f>
        <v>-0.1861628585163294</v>
      </c>
      <c r="N98" s="4"/>
      <c r="O98" s="4"/>
      <c r="P98" s="4"/>
      <c r="Q98" s="4"/>
      <c r="R98" s="4"/>
    </row>
    <row r="99" ht="15" customHeight="1">
      <c r="A99" t="s" s="8">
        <v>306</v>
      </c>
      <c r="B99" s="9">
        <v>3711989</v>
      </c>
      <c r="C99" s="9">
        <v>4079395</v>
      </c>
      <c r="D99" s="9">
        <f>B99*'% change in $pupil vs #pupil'!$I$9</f>
        <v>4441023.639599999</v>
      </c>
      <c r="E99" s="9">
        <v>4264962</v>
      </c>
      <c r="F99" s="9">
        <v>552973</v>
      </c>
      <c r="G99" s="9">
        <f>E99-D99</f>
        <v>-176061.6395999994</v>
      </c>
      <c r="H99" s="7">
        <v>0.15</v>
      </c>
      <c r="I99" s="12">
        <v>13458</v>
      </c>
      <c r="J99" s="12">
        <v>20763</v>
      </c>
      <c r="K99" s="17">
        <f>B99/I99</f>
        <v>275.820255610046</v>
      </c>
      <c r="L99" s="17">
        <f>E99/J99</f>
        <v>205.411645715937</v>
      </c>
      <c r="M99" s="7">
        <f>L99/K99-1</f>
        <v>-0.2552699029967276</v>
      </c>
      <c r="N99" s="4"/>
      <c r="O99" s="4"/>
      <c r="P99" s="4"/>
      <c r="Q99" s="4"/>
      <c r="R99" s="4"/>
    </row>
    <row r="100" ht="15" customHeight="1">
      <c r="A100" t="s" s="8">
        <v>307</v>
      </c>
      <c r="B100" s="9">
        <v>24402746</v>
      </c>
      <c r="C100" s="9">
        <v>28913803</v>
      </c>
      <c r="D100" s="9">
        <f>B100*'% change in $pupil vs #pupil'!$I$9</f>
        <v>29195445.3144</v>
      </c>
      <c r="E100" s="9">
        <v>29527440</v>
      </c>
      <c r="F100" s="9">
        <v>5124694</v>
      </c>
      <c r="G100" s="9">
        <f>E100-D100</f>
        <v>331994.6856000014</v>
      </c>
      <c r="H100" s="7">
        <v>0.21</v>
      </c>
      <c r="I100" s="12">
        <v>9398</v>
      </c>
      <c r="J100" s="12">
        <v>15076</v>
      </c>
      <c r="K100" s="17">
        <f>B100/I100</f>
        <v>2596.589274313684</v>
      </c>
      <c r="L100" s="17">
        <f>E100/J100</f>
        <v>1958.572565667286</v>
      </c>
      <c r="M100" s="7">
        <f>L100/K100-1</f>
        <v>-0.2457133729072477</v>
      </c>
      <c r="N100" s="4"/>
      <c r="O100" s="4"/>
      <c r="P100" s="4"/>
      <c r="Q100" s="4"/>
      <c r="R100" s="4"/>
    </row>
    <row r="101" ht="15" customHeight="1">
      <c r="A101" t="s" s="8">
        <v>308</v>
      </c>
      <c r="B101" s="9">
        <v>6246081</v>
      </c>
      <c r="C101" s="9">
        <v>7896561</v>
      </c>
      <c r="D101" s="9">
        <f>B101*'% change in $pupil vs #pupil'!$I$9</f>
        <v>7472811.3084</v>
      </c>
      <c r="E101" s="9">
        <v>8663246</v>
      </c>
      <c r="F101" s="9">
        <v>2417165</v>
      </c>
      <c r="G101" s="9">
        <f>E101-D101</f>
        <v>1190434.6916</v>
      </c>
      <c r="H101" s="7">
        <v>0.39</v>
      </c>
      <c r="I101" s="12">
        <v>12205</v>
      </c>
      <c r="J101" s="12">
        <v>22236</v>
      </c>
      <c r="K101" s="17">
        <f>B101/I101</f>
        <v>511.7641130684146</v>
      </c>
      <c r="L101" s="17">
        <f>E101/J101</f>
        <v>389.6045152005756</v>
      </c>
      <c r="M101" s="7">
        <f>L101/K101-1</f>
        <v>-0.238702939007191</v>
      </c>
      <c r="N101" s="4"/>
      <c r="O101" s="4"/>
      <c r="P101" s="4"/>
      <c r="Q101" s="4"/>
      <c r="R101" s="4"/>
    </row>
    <row r="102" ht="15" customHeight="1">
      <c r="A102" t="s" s="8">
        <v>309</v>
      </c>
      <c r="B102" s="9">
        <v>38065192</v>
      </c>
      <c r="C102" s="9">
        <v>45970734</v>
      </c>
      <c r="D102" s="9">
        <f>B102*'% change in $pupil vs #pupil'!$I$9</f>
        <v>45541195.7088</v>
      </c>
      <c r="E102" s="9">
        <v>49802816</v>
      </c>
      <c r="F102" s="9">
        <v>11737624</v>
      </c>
      <c r="G102" s="9">
        <f>E102-D102</f>
        <v>4261620.291200005</v>
      </c>
      <c r="H102" s="7">
        <v>0.31</v>
      </c>
      <c r="I102" s="12">
        <v>9616</v>
      </c>
      <c r="J102" s="12">
        <v>15345</v>
      </c>
      <c r="K102" s="17">
        <f>B102/I102</f>
        <v>3958.526622296173</v>
      </c>
      <c r="L102" s="17">
        <f>E102/J102</f>
        <v>3245.540306288694</v>
      </c>
      <c r="M102" s="7">
        <f>L102/K102-1</f>
        <v>-0.1801140636497492</v>
      </c>
      <c r="N102" s="4"/>
      <c r="O102" s="4"/>
      <c r="P102" s="4"/>
      <c r="Q102" s="4"/>
      <c r="R102" s="4"/>
    </row>
    <row r="103" ht="15" customHeight="1">
      <c r="A103" t="s" s="8">
        <v>310</v>
      </c>
      <c r="B103" s="9">
        <v>10683698</v>
      </c>
      <c r="C103" s="9">
        <v>11513786</v>
      </c>
      <c r="D103" s="9">
        <f>B103*'% change in $pupil vs #pupil'!$I$9</f>
        <v>12781976.2872</v>
      </c>
      <c r="E103" s="9">
        <v>12050901</v>
      </c>
      <c r="F103" s="9">
        <v>1367203</v>
      </c>
      <c r="G103" s="9">
        <f>E103-D103</f>
        <v>-731075.2871999983</v>
      </c>
      <c r="H103" s="7">
        <v>0.13</v>
      </c>
      <c r="I103" s="12">
        <v>12415</v>
      </c>
      <c r="J103" s="12">
        <v>16027</v>
      </c>
      <c r="K103" s="17">
        <f>B103/I103</f>
        <v>860.5475634313331</v>
      </c>
      <c r="L103" s="17">
        <f>E103/J103</f>
        <v>751.912460223373</v>
      </c>
      <c r="M103" s="7">
        <f>L103/K103-1</f>
        <v>-0.126239510544647</v>
      </c>
      <c r="N103" s="4"/>
      <c r="O103" s="4"/>
      <c r="P103" s="4"/>
      <c r="Q103" s="4"/>
      <c r="R103" s="4"/>
    </row>
    <row r="104" ht="15" customHeight="1">
      <c r="A104" t="s" s="8">
        <v>311</v>
      </c>
      <c r="B104" s="9">
        <v>144138505</v>
      </c>
      <c r="C104" s="9">
        <v>173065848</v>
      </c>
      <c r="D104" s="9">
        <f>B104*'% change in $pupil vs #pupil'!$I$9</f>
        <v>172447307.382</v>
      </c>
      <c r="E104" s="9">
        <v>197260681</v>
      </c>
      <c r="F104" s="9">
        <v>53122176</v>
      </c>
      <c r="G104" s="9">
        <f>E104-D104</f>
        <v>24813373.618</v>
      </c>
      <c r="H104" s="7">
        <v>0.37</v>
      </c>
      <c r="I104" s="12">
        <v>13114</v>
      </c>
      <c r="J104" s="12">
        <v>17093</v>
      </c>
      <c r="K104" s="17">
        <f>B104/I104</f>
        <v>10991.192999847492</v>
      </c>
      <c r="L104" s="17">
        <f>E104/J104</f>
        <v>11540.436494471422</v>
      </c>
      <c r="M104" s="7">
        <f>L104/K104-1</f>
        <v>0.04997123557302197</v>
      </c>
      <c r="N104" s="4"/>
      <c r="O104" s="4"/>
      <c r="P104" s="4"/>
      <c r="Q104" s="4"/>
      <c r="R104" s="4"/>
    </row>
    <row r="105" ht="15" customHeight="1">
      <c r="A105" t="s" s="8">
        <v>312</v>
      </c>
      <c r="B105" s="9">
        <v>61672672</v>
      </c>
      <c r="C105" s="9">
        <v>73832973</v>
      </c>
      <c r="D105" s="9">
        <f>B105*'% change in $pupil vs #pupil'!$I$9</f>
        <v>73785184.7808</v>
      </c>
      <c r="E105" s="9">
        <v>85653767</v>
      </c>
      <c r="F105" s="9">
        <v>23981095</v>
      </c>
      <c r="G105" s="9">
        <f>E105-D105</f>
        <v>11868582.2192</v>
      </c>
      <c r="H105" s="7">
        <v>0.39</v>
      </c>
      <c r="I105" s="12">
        <v>10771</v>
      </c>
      <c r="J105" s="12">
        <v>16260</v>
      </c>
      <c r="K105" s="17">
        <f>B105/I105</f>
        <v>5725.807445919599</v>
      </c>
      <c r="L105" s="17">
        <f>E105/J105</f>
        <v>5267.759348093481</v>
      </c>
      <c r="M105" s="7">
        <f>L105/K105-1</f>
        <v>-0.07999711868629777</v>
      </c>
      <c r="N105" s="4"/>
      <c r="O105" s="4"/>
      <c r="P105" s="4"/>
      <c r="Q105" s="4"/>
      <c r="R105" s="4"/>
    </row>
    <row r="106" ht="15" customHeight="1">
      <c r="A106" t="s" s="8">
        <v>313</v>
      </c>
      <c r="B106" s="9">
        <v>18295331</v>
      </c>
      <c r="C106" s="9">
        <v>20791745</v>
      </c>
      <c r="D106" s="9">
        <f>B106*'% change in $pupil vs #pupil'!$I$9</f>
        <v>21888534.0084</v>
      </c>
      <c r="E106" s="9">
        <v>21242727</v>
      </c>
      <c r="F106" s="9">
        <v>2947396</v>
      </c>
      <c r="G106" s="9">
        <f>E106-D106</f>
        <v>-645807.0083999969</v>
      </c>
      <c r="H106" s="7">
        <v>0.16</v>
      </c>
      <c r="I106" s="12">
        <v>14483</v>
      </c>
      <c r="J106" s="12">
        <v>19619</v>
      </c>
      <c r="K106" s="17">
        <f>B106/I106</f>
        <v>1263.227991438238</v>
      </c>
      <c r="L106" s="17">
        <f>E106/J106</f>
        <v>1082.762984861614</v>
      </c>
      <c r="M106" s="7">
        <f>L106/K106-1</f>
        <v>-0.1428602024335744</v>
      </c>
      <c r="N106" s="4"/>
      <c r="O106" s="4"/>
      <c r="P106" s="4"/>
      <c r="Q106" s="4"/>
      <c r="R106" s="4"/>
    </row>
    <row r="107" ht="15" customHeight="1">
      <c r="A107" t="s" s="8">
        <v>314</v>
      </c>
      <c r="B107" s="9">
        <v>17295545</v>
      </c>
      <c r="C107" s="9">
        <v>21835720</v>
      </c>
      <c r="D107" s="9">
        <f>B107*'% change in $pupil vs #pupil'!$I$9</f>
        <v>20692390.038</v>
      </c>
      <c r="E107" s="9">
        <v>25450112</v>
      </c>
      <c r="F107" s="9">
        <v>8154567</v>
      </c>
      <c r="G107" s="9">
        <f>E107-D107</f>
        <v>4757721.962000001</v>
      </c>
      <c r="H107" s="7">
        <v>0.47</v>
      </c>
      <c r="I107" s="12">
        <v>11069</v>
      </c>
      <c r="J107" s="12">
        <v>19018</v>
      </c>
      <c r="K107" s="17">
        <f>B107/I107</f>
        <v>1562.521004607462</v>
      </c>
      <c r="L107" s="17">
        <f>E107/J107</f>
        <v>1338.211799347986</v>
      </c>
      <c r="M107" s="7">
        <f>L107/K107-1</f>
        <v>-0.1435559615506272</v>
      </c>
      <c r="N107" s="4"/>
      <c r="O107" s="4"/>
      <c r="P107" s="4"/>
      <c r="Q107" s="4"/>
      <c r="R107" s="4"/>
    </row>
    <row r="108" ht="15" customHeight="1">
      <c r="A108" t="s" s="8">
        <v>315</v>
      </c>
      <c r="B108" s="9">
        <v>27864652</v>
      </c>
      <c r="C108" s="9">
        <v>35128316</v>
      </c>
      <c r="D108" s="9">
        <f>B108*'% change in $pupil vs #pupil'!$I$9</f>
        <v>33337269.6528</v>
      </c>
      <c r="E108" s="9">
        <v>39771191</v>
      </c>
      <c r="F108" s="9">
        <v>11906539</v>
      </c>
      <c r="G108" s="9">
        <f>E108-D108</f>
        <v>6433921.347200003</v>
      </c>
      <c r="H108" s="7">
        <v>0.43</v>
      </c>
      <c r="I108" s="12">
        <v>11135</v>
      </c>
      <c r="J108" s="12">
        <v>17266</v>
      </c>
      <c r="K108" s="17">
        <f>B108/I108</f>
        <v>2502.438437359677</v>
      </c>
      <c r="L108" s="17">
        <f>E108/J108</f>
        <v>2303.439766014132</v>
      </c>
      <c r="M108" s="7">
        <f>L108/K108-1</f>
        <v>-0.0795219048647241</v>
      </c>
      <c r="N108" s="4"/>
      <c r="O108" s="4"/>
      <c r="P108" s="4"/>
      <c r="Q108" s="4"/>
      <c r="R108" s="4"/>
    </row>
    <row r="109" ht="15" customHeight="1">
      <c r="A109" t="s" s="8">
        <v>316</v>
      </c>
      <c r="B109" s="9">
        <v>19767095</v>
      </c>
      <c r="C109" s="9">
        <v>26638474</v>
      </c>
      <c r="D109" s="9">
        <f>B109*'% change in $pupil vs #pupil'!$I$9</f>
        <v>23649352.458</v>
      </c>
      <c r="E109" s="9">
        <v>28282446</v>
      </c>
      <c r="F109" s="9">
        <v>8515351</v>
      </c>
      <c r="G109" s="9">
        <f>E109-D109</f>
        <v>4633093.542000003</v>
      </c>
      <c r="H109" s="7">
        <v>0.43</v>
      </c>
      <c r="I109" s="12">
        <v>9610</v>
      </c>
      <c r="J109" s="12">
        <v>13883</v>
      </c>
      <c r="K109" s="17">
        <f>B109/I109</f>
        <v>2056.929760665973</v>
      </c>
      <c r="L109" s="17">
        <f>E109/J109</f>
        <v>2037.199884751135</v>
      </c>
      <c r="M109" s="7">
        <f>L109/K109-1</f>
        <v>-0.009591905514775845</v>
      </c>
      <c r="N109" s="4"/>
      <c r="O109" s="4"/>
      <c r="P109" s="4"/>
      <c r="Q109" s="4"/>
      <c r="R109" s="4"/>
    </row>
    <row r="110" ht="15" customHeight="1">
      <c r="A110" t="s" s="8">
        <v>317</v>
      </c>
      <c r="B110" s="9">
        <v>28269837</v>
      </c>
      <c r="C110" s="9">
        <v>32781983</v>
      </c>
      <c r="D110" s="9">
        <f>B110*'% change in $pupil vs #pupil'!$I$9</f>
        <v>33822032.9868</v>
      </c>
      <c r="E110" s="9">
        <v>33066321</v>
      </c>
      <c r="F110" s="9">
        <v>4796484</v>
      </c>
      <c r="G110" s="9">
        <f>E110-D110</f>
        <v>-755711.9868000001</v>
      </c>
      <c r="H110" s="7">
        <v>0.17</v>
      </c>
      <c r="I110" s="12">
        <v>11145</v>
      </c>
      <c r="J110" s="12">
        <v>14415</v>
      </c>
      <c r="K110" s="17">
        <f>B110/I110</f>
        <v>2536.548855989233</v>
      </c>
      <c r="L110" s="17">
        <f>E110/J110</f>
        <v>2293.882830385015</v>
      </c>
      <c r="M110" s="7">
        <f>L110/K110-1</f>
        <v>-0.09566779091648114</v>
      </c>
      <c r="N110" s="4"/>
      <c r="O110" s="4"/>
      <c r="P110" s="4"/>
      <c r="Q110" s="4"/>
      <c r="R110" s="4"/>
    </row>
    <row r="111" ht="15" customHeight="1">
      <c r="A111" t="s" s="8">
        <v>318</v>
      </c>
      <c r="B111" s="9">
        <v>28886020</v>
      </c>
      <c r="C111" s="9">
        <v>33675375</v>
      </c>
      <c r="D111" s="9">
        <f>B111*'% change in $pupil vs #pupil'!$I$9</f>
        <v>34559234.32799999</v>
      </c>
      <c r="E111" s="9">
        <v>36479612</v>
      </c>
      <c r="F111" s="9">
        <v>7593592</v>
      </c>
      <c r="G111" s="9">
        <f>E111-D111</f>
        <v>1920377.672000006</v>
      </c>
      <c r="H111" s="7">
        <v>0.26</v>
      </c>
      <c r="I111" s="12">
        <v>10951</v>
      </c>
      <c r="J111" s="12">
        <v>15104</v>
      </c>
      <c r="K111" s="17">
        <f>B111/I111</f>
        <v>2637.751803488266</v>
      </c>
      <c r="L111" s="17">
        <f>E111/J111</f>
        <v>2415.228548728814</v>
      </c>
      <c r="M111" s="7">
        <f>L111/K111-1</f>
        <v>-0.08436095256012299</v>
      </c>
      <c r="N111" s="4"/>
      <c r="O111" s="4"/>
      <c r="P111" s="4"/>
      <c r="Q111" s="4"/>
      <c r="R111" s="4"/>
    </row>
    <row r="112" ht="15" customHeight="1">
      <c r="A112" t="s" s="8">
        <v>319</v>
      </c>
      <c r="B112" s="9">
        <v>20204798</v>
      </c>
      <c r="C112" s="9">
        <v>22924995</v>
      </c>
      <c r="D112" s="9">
        <f>B112*'% change in $pupil vs #pupil'!$I$9</f>
        <v>24173020.3272</v>
      </c>
      <c r="E112" s="9">
        <v>24118800</v>
      </c>
      <c r="F112" s="9">
        <v>3914002</v>
      </c>
      <c r="G112" s="9">
        <f>E112-D112</f>
        <v>-54220.327199999243</v>
      </c>
      <c r="H112" s="7">
        <v>0.19</v>
      </c>
      <c r="I112" s="12">
        <v>9904</v>
      </c>
      <c r="J112" s="12">
        <v>14370</v>
      </c>
      <c r="K112" s="17">
        <f>B112/I112</f>
        <v>2040.064418416801</v>
      </c>
      <c r="L112" s="17">
        <f>E112/J112</f>
        <v>1678.413361169102</v>
      </c>
      <c r="M112" s="7">
        <f>L112/K112-1</f>
        <v>-0.1772743321156297</v>
      </c>
      <c r="N112" s="4"/>
      <c r="O112" s="4"/>
      <c r="P112" s="4"/>
      <c r="Q112" s="4"/>
      <c r="R112" s="4"/>
    </row>
    <row r="113" ht="15" customHeight="1">
      <c r="A113" t="s" s="8">
        <v>320</v>
      </c>
      <c r="B113" s="9">
        <v>7615533</v>
      </c>
      <c r="C113" s="9">
        <v>10123297</v>
      </c>
      <c r="D113" s="9">
        <f>B113*'% change in $pupil vs #pupil'!$I$9</f>
        <v>9111223.6812</v>
      </c>
      <c r="E113" s="9">
        <v>10182883</v>
      </c>
      <c r="F113" s="9">
        <v>2567350</v>
      </c>
      <c r="G113" s="9">
        <f>E113-D113</f>
        <v>1071659.3188</v>
      </c>
      <c r="H113" s="7">
        <v>0.34</v>
      </c>
      <c r="I113" s="12">
        <v>9827</v>
      </c>
      <c r="J113" s="12">
        <v>16902</v>
      </c>
      <c r="K113" s="17">
        <f>B113/I113</f>
        <v>774.9601099012924</v>
      </c>
      <c r="L113" s="17">
        <f>E113/J113</f>
        <v>602.4661578511419</v>
      </c>
      <c r="M113" s="7">
        <f>L113/K113-1</f>
        <v>-0.2225842980126052</v>
      </c>
      <c r="N113" s="4"/>
      <c r="O113" s="4"/>
      <c r="P113" s="4"/>
      <c r="Q113" s="4"/>
      <c r="R113" s="4"/>
    </row>
    <row r="114" ht="15" customHeight="1">
      <c r="A114" t="s" s="8">
        <v>321</v>
      </c>
      <c r="B114" s="9">
        <v>16141584</v>
      </c>
      <c r="C114" s="9">
        <v>18308376</v>
      </c>
      <c r="D114" s="9">
        <f>B114*'% change in $pupil vs #pupil'!$I$9</f>
        <v>19311791.0976</v>
      </c>
      <c r="E114" s="9">
        <v>20362563</v>
      </c>
      <c r="F114" s="9">
        <v>4220979</v>
      </c>
      <c r="G114" s="9">
        <f>E114-D114</f>
        <v>1050771.902400002</v>
      </c>
      <c r="H114" s="7">
        <v>0.26</v>
      </c>
      <c r="I114" s="12">
        <v>11343</v>
      </c>
      <c r="J114" s="12">
        <v>14539</v>
      </c>
      <c r="K114" s="17">
        <f>B114/I114</f>
        <v>1423.043639248876</v>
      </c>
      <c r="L114" s="17">
        <f>E114/J114</f>
        <v>1400.547699291561</v>
      </c>
      <c r="M114" s="7">
        <f>L114/K114-1</f>
        <v>-0.01580832754306072</v>
      </c>
      <c r="N114" s="4"/>
      <c r="O114" s="4"/>
      <c r="P114" s="4"/>
      <c r="Q114" s="4"/>
      <c r="R114" s="4"/>
    </row>
    <row r="115" ht="15" customHeight="1">
      <c r="A115" t="s" s="8">
        <v>322</v>
      </c>
      <c r="B115" s="9">
        <v>9096741</v>
      </c>
      <c r="C115" s="9">
        <v>10248394</v>
      </c>
      <c r="D115" s="9">
        <f>B115*'% change in $pupil vs #pupil'!$I$9</f>
        <v>10883340.9324</v>
      </c>
      <c r="E115" s="9">
        <v>10766852</v>
      </c>
      <c r="F115" s="9">
        <v>1670111</v>
      </c>
      <c r="G115" s="9">
        <f>E115-D115</f>
        <v>-116488.9323999994</v>
      </c>
      <c r="H115" s="7">
        <v>0.18</v>
      </c>
      <c r="I115" s="12">
        <v>11936</v>
      </c>
      <c r="J115" s="12">
        <v>16613</v>
      </c>
      <c r="K115" s="17">
        <f>B115/I115</f>
        <v>762.1264242627345</v>
      </c>
      <c r="L115" s="17">
        <f>E115/J115</f>
        <v>648.097995545657</v>
      </c>
      <c r="M115" s="7">
        <f>L115/K115-1</f>
        <v>-0.1496187838223643</v>
      </c>
      <c r="N115" s="4"/>
      <c r="O115" s="4"/>
      <c r="P115" s="4"/>
      <c r="Q115" s="4"/>
      <c r="R115" s="4"/>
    </row>
    <row r="116" ht="15" customHeight="1">
      <c r="A116" t="s" s="8">
        <v>323</v>
      </c>
      <c r="B116" s="9">
        <v>15778812</v>
      </c>
      <c r="C116" s="9">
        <v>20789286</v>
      </c>
      <c r="D116" s="9">
        <f>B116*'% change in $pupil vs #pupil'!$I$9</f>
        <v>18877770.6768</v>
      </c>
      <c r="E116" s="9">
        <v>21410099</v>
      </c>
      <c r="F116" s="9">
        <v>5631287</v>
      </c>
      <c r="G116" s="9">
        <f>E116-D116</f>
        <v>2532328.323200002</v>
      </c>
      <c r="H116" s="7">
        <v>0.36</v>
      </c>
      <c r="I116" s="12">
        <v>9512</v>
      </c>
      <c r="J116" s="12">
        <v>15391</v>
      </c>
      <c r="K116" s="17">
        <f>B116/I116</f>
        <v>1658.832211942809</v>
      </c>
      <c r="L116" s="17">
        <f>E116/J116</f>
        <v>1391.079137158079</v>
      </c>
      <c r="M116" s="7">
        <f>L116/K116-1</f>
        <v>-0.1614105832145252</v>
      </c>
      <c r="N116" s="4"/>
      <c r="O116" s="4"/>
      <c r="P116" s="4"/>
      <c r="Q116" s="4"/>
      <c r="R116" s="4"/>
    </row>
    <row r="117" ht="15" customHeight="1">
      <c r="A117" t="s" s="8">
        <v>324</v>
      </c>
      <c r="B117" s="9">
        <v>15475155</v>
      </c>
      <c r="C117" s="9">
        <v>17670589</v>
      </c>
      <c r="D117" s="9">
        <f>B117*'% change in $pupil vs #pupil'!$I$9</f>
        <v>18514475.442</v>
      </c>
      <c r="E117" s="9">
        <v>19716541</v>
      </c>
      <c r="F117" s="9">
        <v>4241386</v>
      </c>
      <c r="G117" s="9">
        <f>E117-D117</f>
        <v>1202065.558000002</v>
      </c>
      <c r="H117" s="7">
        <v>0.27</v>
      </c>
      <c r="I117" s="12">
        <v>12338</v>
      </c>
      <c r="J117" s="12">
        <v>16911</v>
      </c>
      <c r="K117" s="17">
        <f>B117/I117</f>
        <v>1254.267709515319</v>
      </c>
      <c r="L117" s="17">
        <f>E117/J117</f>
        <v>1165.900360711963</v>
      </c>
      <c r="M117" s="7">
        <f>L117/K117-1</f>
        <v>-0.07045333953267707</v>
      </c>
      <c r="N117" s="4"/>
      <c r="O117" s="4"/>
      <c r="P117" s="4"/>
      <c r="Q117" s="4"/>
      <c r="R117" s="4"/>
    </row>
    <row r="118" ht="15" customHeight="1">
      <c r="A118" t="s" s="8">
        <v>325</v>
      </c>
      <c r="B118" s="9">
        <v>24053972</v>
      </c>
      <c r="C118" s="9">
        <v>29737648</v>
      </c>
      <c r="D118" s="9">
        <f>B118*'% change in $pupil vs #pupil'!$I$9</f>
        <v>28778172.1008</v>
      </c>
      <c r="E118" s="9">
        <v>31596149</v>
      </c>
      <c r="F118" s="9">
        <v>7542177</v>
      </c>
      <c r="G118" s="9">
        <f>E118-D118</f>
        <v>2817976.899200004</v>
      </c>
      <c r="H118" s="7">
        <v>0.31</v>
      </c>
      <c r="I118" s="12">
        <v>13406</v>
      </c>
      <c r="J118" s="12">
        <v>21233</v>
      </c>
      <c r="K118" s="17">
        <f>B118/I118</f>
        <v>1794.269133223930</v>
      </c>
      <c r="L118" s="17">
        <f>E118/J118</f>
        <v>1488.068054443555</v>
      </c>
      <c r="M118" s="7">
        <f>L118/K118-1</f>
        <v>-0.1706550445028249</v>
      </c>
      <c r="N118" s="4"/>
      <c r="O118" s="4"/>
      <c r="P118" s="4"/>
      <c r="Q118" s="4"/>
      <c r="R118" s="4"/>
    </row>
    <row r="119" ht="15" customHeight="1">
      <c r="A119" t="s" s="8">
        <v>326</v>
      </c>
      <c r="B119" s="9">
        <v>62391030</v>
      </c>
      <c r="C119" s="9">
        <v>77002667</v>
      </c>
      <c r="D119" s="9">
        <f>B119*'% change in $pupil vs #pupil'!$I$9</f>
        <v>74644628.292</v>
      </c>
      <c r="E119" s="9">
        <v>85314912</v>
      </c>
      <c r="F119" s="9">
        <v>22923882</v>
      </c>
      <c r="G119" s="9">
        <f>E119-D119</f>
        <v>10670283.708</v>
      </c>
      <c r="H119" s="7">
        <v>0.37</v>
      </c>
      <c r="I119" s="12">
        <v>11170</v>
      </c>
      <c r="J119" s="12">
        <v>17013</v>
      </c>
      <c r="K119" s="17">
        <f>B119/I119</f>
        <v>5585.589077887198</v>
      </c>
      <c r="L119" s="17">
        <f>E119/J119</f>
        <v>5014.689472756128</v>
      </c>
      <c r="M119" s="7">
        <f>L119/K119-1</f>
        <v>-0.10220938152991</v>
      </c>
      <c r="N119" s="4"/>
      <c r="O119" s="4"/>
      <c r="P119" s="4"/>
      <c r="Q119" s="4"/>
      <c r="R119" s="4"/>
    </row>
    <row r="120" ht="15" customHeight="1">
      <c r="A120" t="s" s="8">
        <v>327</v>
      </c>
      <c r="B120" s="9">
        <v>26479894</v>
      </c>
      <c r="C120" s="9">
        <v>33238211</v>
      </c>
      <c r="D120" s="9">
        <f>B120*'% change in $pupil vs #pupil'!$I$9</f>
        <v>31680545.1816</v>
      </c>
      <c r="E120" s="9">
        <v>40114405</v>
      </c>
      <c r="F120" s="9">
        <v>13634511</v>
      </c>
      <c r="G120" s="9">
        <f>E120-D120</f>
        <v>8433859.818400003</v>
      </c>
      <c r="H120" s="7">
        <v>0.51</v>
      </c>
      <c r="I120" s="12">
        <v>10331</v>
      </c>
      <c r="J120" s="12">
        <v>14522</v>
      </c>
      <c r="K120" s="17">
        <f>B120/I120</f>
        <v>2563.149162714161</v>
      </c>
      <c r="L120" s="17">
        <f>E120/J120</f>
        <v>2762.319584079328</v>
      </c>
      <c r="M120" s="7">
        <f>L120/K120-1</f>
        <v>0.07770535724665417</v>
      </c>
      <c r="N120" s="4"/>
      <c r="O120" s="4"/>
      <c r="P120" s="4"/>
      <c r="Q120" s="4"/>
      <c r="R120" s="4"/>
    </row>
    <row r="121" ht="15" customHeight="1">
      <c r="A121" t="s" s="8">
        <v>328</v>
      </c>
      <c r="B121" s="9">
        <v>5017602</v>
      </c>
      <c r="C121" s="9">
        <v>6023014</v>
      </c>
      <c r="D121" s="9">
        <f>B121*'% change in $pupil vs #pupil'!$I$9</f>
        <v>6003059.032799999</v>
      </c>
      <c r="E121" s="9">
        <v>6276026</v>
      </c>
      <c r="F121" s="9">
        <v>1258424</v>
      </c>
      <c r="G121" s="9">
        <f>E121-D121</f>
        <v>272966.9672000008</v>
      </c>
      <c r="H121" s="7">
        <v>0.25</v>
      </c>
      <c r="I121" s="12">
        <v>14797</v>
      </c>
      <c r="J121" s="12">
        <v>29202</v>
      </c>
      <c r="K121" s="17">
        <f>B121/I121</f>
        <v>339.0958978171251</v>
      </c>
      <c r="L121" s="17">
        <f>E121/J121</f>
        <v>214.9176768714472</v>
      </c>
      <c r="M121" s="7">
        <f>L121/K121-1</f>
        <v>-0.3662038430575395</v>
      </c>
      <c r="N121" s="4"/>
      <c r="O121" s="4"/>
      <c r="P121" s="4"/>
      <c r="Q121" s="4"/>
      <c r="R121" s="4"/>
    </row>
    <row r="122" ht="15" customHeight="1">
      <c r="A122" t="s" s="8">
        <v>329</v>
      </c>
      <c r="B122" s="9">
        <v>8804157</v>
      </c>
      <c r="C122" s="9">
        <v>9908073</v>
      </c>
      <c r="D122" s="9">
        <f>B122*'% change in $pupil vs #pupil'!$I$9</f>
        <v>10533293.4348</v>
      </c>
      <c r="E122" s="9">
        <v>10853077</v>
      </c>
      <c r="F122" s="9">
        <v>2048920</v>
      </c>
      <c r="G122" s="9">
        <f>E122-D122</f>
        <v>319783.565200001</v>
      </c>
      <c r="H122" s="7">
        <v>0.23</v>
      </c>
      <c r="I122" s="12">
        <v>10631</v>
      </c>
      <c r="J122" s="12">
        <v>17215</v>
      </c>
      <c r="K122" s="17">
        <f>B122/I122</f>
        <v>828.1588749882419</v>
      </c>
      <c r="L122" s="17">
        <f>E122/J122</f>
        <v>630.4430438571013</v>
      </c>
      <c r="M122" s="7">
        <f>L122/K122-1</f>
        <v>-0.2387414264369838</v>
      </c>
      <c r="N122" s="4"/>
      <c r="O122" s="4"/>
      <c r="P122" s="4"/>
      <c r="Q122" s="4"/>
      <c r="R122" s="4"/>
    </row>
    <row r="123" ht="15" customHeight="1">
      <c r="A123" t="s" s="8">
        <v>330</v>
      </c>
      <c r="B123" s="9">
        <v>6635899</v>
      </c>
      <c r="C123" s="9">
        <v>7767833</v>
      </c>
      <c r="D123" s="9">
        <f>B123*'% change in $pupil vs #pupil'!$I$9</f>
        <v>7939189.563599999</v>
      </c>
      <c r="E123" s="9">
        <v>8057287</v>
      </c>
      <c r="F123" s="9">
        <v>1421388</v>
      </c>
      <c r="G123" s="9">
        <f>E123-D123</f>
        <v>118097.4364000009</v>
      </c>
      <c r="H123" s="7">
        <v>0.21</v>
      </c>
      <c r="I123" s="12">
        <v>14686</v>
      </c>
      <c r="J123" s="12">
        <v>23568</v>
      </c>
      <c r="K123" s="17">
        <f>B123/I123</f>
        <v>451.8520359526079</v>
      </c>
      <c r="L123" s="17">
        <f>E123/J123</f>
        <v>341.8740241004752</v>
      </c>
      <c r="M123" s="7">
        <f>L123/K123-1</f>
        <v>-0.2433938614889137</v>
      </c>
      <c r="N123" s="4"/>
      <c r="O123" s="4"/>
      <c r="P123" s="4"/>
      <c r="Q123" s="4"/>
      <c r="R123" s="4"/>
    </row>
    <row r="124" ht="15" customHeight="1">
      <c r="A124" t="s" s="8">
        <v>331</v>
      </c>
      <c r="B124" s="9">
        <v>3994464</v>
      </c>
      <c r="C124" s="9">
        <v>4478032</v>
      </c>
      <c r="D124" s="9">
        <f>B124*'% change in $pupil vs #pupil'!$I$9</f>
        <v>4778976.729599999</v>
      </c>
      <c r="E124" s="9">
        <v>4756561</v>
      </c>
      <c r="F124" s="9">
        <v>762097</v>
      </c>
      <c r="G124" s="9">
        <f>E124-D124</f>
        <v>-22415.729599999264</v>
      </c>
      <c r="H124" s="7">
        <v>0.19</v>
      </c>
      <c r="I124" s="12">
        <v>14254</v>
      </c>
      <c r="J124" s="12">
        <v>22749</v>
      </c>
      <c r="K124" s="17">
        <f>B124/I124</f>
        <v>280.2346008138067</v>
      </c>
      <c r="L124" s="17">
        <f>E124/J124</f>
        <v>209.0887951118731</v>
      </c>
      <c r="M124" s="7">
        <f>L124/K124-1</f>
        <v>-0.2538794477745604</v>
      </c>
      <c r="N124" s="4"/>
      <c r="O124" s="4"/>
      <c r="P124" s="4"/>
      <c r="Q124" s="4"/>
      <c r="R124" s="4"/>
    </row>
    <row r="125" ht="15" customHeight="1">
      <c r="A125" t="s" s="8">
        <v>332</v>
      </c>
      <c r="B125" s="9">
        <v>24387189</v>
      </c>
      <c r="C125" s="9">
        <v>29432401</v>
      </c>
      <c r="D125" s="9">
        <f>B125*'% change in $pupil vs #pupil'!$I$9</f>
        <v>29176832.9196</v>
      </c>
      <c r="E125" s="9">
        <v>33422579</v>
      </c>
      <c r="F125" s="9">
        <v>9035390</v>
      </c>
      <c r="G125" s="9">
        <f>E125-D125</f>
        <v>4245746.080400001</v>
      </c>
      <c r="H125" s="7">
        <v>0.37</v>
      </c>
      <c r="I125" s="12">
        <v>9518</v>
      </c>
      <c r="J125" s="12">
        <v>14385</v>
      </c>
      <c r="K125" s="17">
        <f>B125/I125</f>
        <v>2562.217797856692</v>
      </c>
      <c r="L125" s="17">
        <f>E125/J125</f>
        <v>2323.432672923184</v>
      </c>
      <c r="M125" s="7">
        <f>L125/K125-1</f>
        <v>-0.09319470231346194</v>
      </c>
      <c r="N125" s="4"/>
      <c r="O125" s="4"/>
      <c r="P125" s="4"/>
      <c r="Q125" s="4"/>
      <c r="R125" s="4"/>
    </row>
    <row r="126" ht="15" customHeight="1">
      <c r="A126" t="s" s="8">
        <v>333</v>
      </c>
      <c r="B126" s="9">
        <v>5232966</v>
      </c>
      <c r="C126" s="9">
        <v>6283556</v>
      </c>
      <c r="D126" s="9">
        <f>B126*'% change in $pupil vs #pupil'!$I$9</f>
        <v>6260720.522399999</v>
      </c>
      <c r="E126" s="9">
        <v>6591331</v>
      </c>
      <c r="F126" s="9">
        <v>1358365</v>
      </c>
      <c r="G126" s="9">
        <f>E126-D126</f>
        <v>330610.4776000008</v>
      </c>
      <c r="H126" s="7">
        <v>0.26</v>
      </c>
      <c r="I126" s="12">
        <v>15500</v>
      </c>
      <c r="J126" s="12">
        <v>28608</v>
      </c>
      <c r="K126" s="17">
        <f>B126/I126</f>
        <v>337.6107096774194</v>
      </c>
      <c r="L126" s="17">
        <f>E126/J126</f>
        <v>230.4016708612975</v>
      </c>
      <c r="M126" s="7">
        <f>L126/K126-1</f>
        <v>-0.3175522450652055</v>
      </c>
      <c r="N126" s="4"/>
      <c r="O126" s="4"/>
      <c r="P126" s="4"/>
      <c r="Q126" s="4"/>
      <c r="R126" s="4"/>
    </row>
    <row r="127" ht="15" customHeight="1">
      <c r="A127" t="s" s="8">
        <v>334</v>
      </c>
      <c r="B127" s="9">
        <v>55801963</v>
      </c>
      <c r="C127" s="9">
        <v>64135702</v>
      </c>
      <c r="D127" s="9">
        <f>B127*'% change in $pupil vs #pupil'!$I$9</f>
        <v>66761468.5332</v>
      </c>
      <c r="E127" s="9">
        <v>69398843</v>
      </c>
      <c r="F127" s="9">
        <v>13596880</v>
      </c>
      <c r="G127" s="9">
        <f>E127-D127</f>
        <v>2637374.466800004</v>
      </c>
      <c r="H127" s="7">
        <v>0.24</v>
      </c>
      <c r="I127" s="12">
        <v>9575</v>
      </c>
      <c r="J127" s="12">
        <v>13401</v>
      </c>
      <c r="K127" s="17">
        <f>B127/I127</f>
        <v>5827.881253263708</v>
      </c>
      <c r="L127" s="17">
        <f>E127/J127</f>
        <v>5178.631669278412</v>
      </c>
      <c r="M127" s="7">
        <f>L127/K127-1</f>
        <v>-0.111404051621969</v>
      </c>
      <c r="N127" s="4"/>
      <c r="O127" s="4"/>
      <c r="P127" s="4"/>
      <c r="Q127" s="4"/>
      <c r="R127" s="4"/>
    </row>
    <row r="128" ht="15" customHeight="1">
      <c r="A128" t="s" s="8">
        <v>335</v>
      </c>
      <c r="B128" s="9">
        <v>6951400</v>
      </c>
      <c r="C128" s="9">
        <v>8131391</v>
      </c>
      <c r="D128" s="9">
        <f>B128*'% change in $pupil vs #pupil'!$I$9</f>
        <v>8316654.959999999</v>
      </c>
      <c r="E128" s="9">
        <v>8649652</v>
      </c>
      <c r="F128" s="9">
        <v>1698252</v>
      </c>
      <c r="G128" s="9">
        <f>E128-D128</f>
        <v>332997.040000001</v>
      </c>
      <c r="H128" s="7">
        <v>0.24</v>
      </c>
      <c r="I128" s="12">
        <v>10333</v>
      </c>
      <c r="J128" s="12">
        <v>17224</v>
      </c>
      <c r="K128" s="17">
        <f>B128/I128</f>
        <v>672.7378302525888</v>
      </c>
      <c r="L128" s="17">
        <f>E128/J128</f>
        <v>502.1860195076637</v>
      </c>
      <c r="M128" s="7">
        <f>L128/K128-1</f>
        <v>-0.2535189832878716</v>
      </c>
      <c r="N128" s="4"/>
      <c r="O128" s="4"/>
      <c r="P128" s="4"/>
      <c r="Q128" s="4"/>
      <c r="R128" s="4"/>
    </row>
    <row r="129" ht="15" customHeight="1">
      <c r="A129" t="s" s="8">
        <v>336</v>
      </c>
      <c r="B129" s="9">
        <v>52765675</v>
      </c>
      <c r="C129" s="9">
        <v>62916566</v>
      </c>
      <c r="D129" s="9">
        <f>B129*'% change in $pupil vs #pupil'!$I$9</f>
        <v>63128853.56999999</v>
      </c>
      <c r="E129" s="9">
        <v>68210159</v>
      </c>
      <c r="F129" s="9">
        <v>15444484</v>
      </c>
      <c r="G129" s="9">
        <f>E129-D129</f>
        <v>5081305.430000007</v>
      </c>
      <c r="H129" s="7">
        <v>0.29</v>
      </c>
      <c r="I129" s="12">
        <v>10422</v>
      </c>
      <c r="J129" s="12">
        <v>16036</v>
      </c>
      <c r="K129" s="17">
        <f>B129/I129</f>
        <v>5062.912588754558</v>
      </c>
      <c r="L129" s="17">
        <f>E129/J129</f>
        <v>4253.564417560489</v>
      </c>
      <c r="M129" s="7">
        <f>L129/K129-1</f>
        <v>-0.1598582154058407</v>
      </c>
      <c r="N129" s="4"/>
      <c r="O129" s="4"/>
      <c r="P129" s="4"/>
      <c r="Q129" s="4"/>
      <c r="R129" s="4"/>
    </row>
    <row r="130" ht="15" customHeight="1">
      <c r="A130" t="s" s="8">
        <v>337</v>
      </c>
      <c r="B130" s="9">
        <v>16400806</v>
      </c>
      <c r="C130" s="9">
        <v>20191893</v>
      </c>
      <c r="D130" s="9">
        <f>B130*'% change in $pupil vs #pupil'!$I$9</f>
        <v>19621924.2984</v>
      </c>
      <c r="E130" s="9">
        <v>21792537</v>
      </c>
      <c r="F130" s="9">
        <v>5391731</v>
      </c>
      <c r="G130" s="9">
        <f>E130-D130</f>
        <v>2170612.7016</v>
      </c>
      <c r="H130" s="7">
        <v>0.33</v>
      </c>
      <c r="I130" s="12">
        <v>9516</v>
      </c>
      <c r="J130" s="12">
        <v>15122</v>
      </c>
      <c r="K130" s="17">
        <f>B130/I130</f>
        <v>1723.497898276587</v>
      </c>
      <c r="L130" s="17">
        <f>E130/J130</f>
        <v>1441.114733500860</v>
      </c>
      <c r="M130" s="7">
        <f>L130/K130-1</f>
        <v>-0.163843057225713</v>
      </c>
      <c r="N130" s="4"/>
      <c r="O130" s="4"/>
      <c r="P130" s="4"/>
      <c r="Q130" s="4"/>
      <c r="R130" s="4"/>
    </row>
    <row r="131" ht="15" customHeight="1">
      <c r="A131" t="s" s="8">
        <v>338</v>
      </c>
      <c r="B131" s="9">
        <v>51823427</v>
      </c>
      <c r="C131" s="9">
        <v>64668747</v>
      </c>
      <c r="D131" s="9">
        <f>B131*'% change in $pupil vs #pupil'!$I$9</f>
        <v>62001548.0628</v>
      </c>
      <c r="E131" s="9">
        <v>72742189</v>
      </c>
      <c r="F131" s="9">
        <v>20918762</v>
      </c>
      <c r="G131" s="9">
        <f>E131-D131</f>
        <v>10740640.9372</v>
      </c>
      <c r="H131" s="7">
        <v>0.4</v>
      </c>
      <c r="I131" s="12">
        <v>9893</v>
      </c>
      <c r="J131" s="12">
        <v>16835</v>
      </c>
      <c r="K131" s="17">
        <f>B131/I131</f>
        <v>5238.393510563024</v>
      </c>
      <c r="L131" s="17">
        <f>E131/J131</f>
        <v>4320.890347490347</v>
      </c>
      <c r="M131" s="7">
        <f>L131/K131-1</f>
        <v>-0.1751497212308633</v>
      </c>
      <c r="N131" s="4"/>
      <c r="O131" s="4"/>
      <c r="P131" s="4"/>
      <c r="Q131" s="4"/>
      <c r="R131" s="4"/>
    </row>
    <row r="132" ht="15" customHeight="1">
      <c r="A132" t="s" s="8">
        <v>339</v>
      </c>
      <c r="B132" s="9">
        <v>34367749</v>
      </c>
      <c r="C132" s="9">
        <v>40155302</v>
      </c>
      <c r="D132" s="9">
        <f>B132*'% change in $pupil vs #pupil'!$I$9</f>
        <v>41117574.9036</v>
      </c>
      <c r="E132" s="9">
        <v>42915191</v>
      </c>
      <c r="F132" s="9">
        <v>8547442</v>
      </c>
      <c r="G132" s="9">
        <f>E132-D132</f>
        <v>1797616.0964</v>
      </c>
      <c r="H132" s="7">
        <v>0.25</v>
      </c>
      <c r="I132" s="12">
        <v>10331</v>
      </c>
      <c r="J132" s="12">
        <v>16619</v>
      </c>
      <c r="K132" s="17">
        <f>B132/I132</f>
        <v>3326.662375375085</v>
      </c>
      <c r="L132" s="17">
        <f>E132/J132</f>
        <v>2582.296828930742</v>
      </c>
      <c r="M132" s="7">
        <f>L132/K132-1</f>
        <v>-0.2237574669297225</v>
      </c>
      <c r="N132" s="4"/>
      <c r="O132" s="4"/>
      <c r="P132" s="4"/>
      <c r="Q132" s="4"/>
      <c r="R132" s="4"/>
    </row>
    <row r="133" ht="15" customHeight="1">
      <c r="A133" t="s" s="8">
        <v>340</v>
      </c>
      <c r="B133" s="9">
        <v>70828463</v>
      </c>
      <c r="C133" s="9">
        <v>82243086</v>
      </c>
      <c r="D133" s="9">
        <f>B133*'% change in $pupil vs #pupil'!$I$9</f>
        <v>84739173.13319999</v>
      </c>
      <c r="E133" s="9">
        <v>91816447</v>
      </c>
      <c r="F133" s="9">
        <v>20987984</v>
      </c>
      <c r="G133" s="9">
        <f>E133-D133</f>
        <v>7077273.86680001</v>
      </c>
      <c r="H133" s="7">
        <v>0.3</v>
      </c>
      <c r="I133" s="12">
        <v>10415</v>
      </c>
      <c r="J133" s="12">
        <v>13811</v>
      </c>
      <c r="K133" s="17">
        <f>B133/I133</f>
        <v>6800.620547287566</v>
      </c>
      <c r="L133" s="17">
        <f>E133/J133</f>
        <v>6648.066541162842</v>
      </c>
      <c r="M133" s="7">
        <f>L133/K133-1</f>
        <v>-0.02243236555604788</v>
      </c>
      <c r="N133" s="4"/>
      <c r="O133" s="4"/>
      <c r="P133" s="4"/>
      <c r="Q133" s="4"/>
      <c r="R133" s="4"/>
    </row>
    <row r="134" ht="15" customHeight="1">
      <c r="A134" t="s" s="8">
        <v>341</v>
      </c>
      <c r="B134" s="9">
        <v>5851119</v>
      </c>
      <c r="C134" s="9">
        <v>6371803</v>
      </c>
      <c r="D134" s="9">
        <f>B134*'% change in $pupil vs #pupil'!$I$9</f>
        <v>7000278.7716</v>
      </c>
      <c r="E134" s="9">
        <v>6165780</v>
      </c>
      <c r="F134" s="9">
        <v>314661</v>
      </c>
      <c r="G134" s="9">
        <f>E134-D134</f>
        <v>-834498.7715999996</v>
      </c>
      <c r="H134" s="7">
        <v>0.05</v>
      </c>
      <c r="I134" s="12">
        <v>12409</v>
      </c>
      <c r="J134" s="12">
        <v>13349</v>
      </c>
      <c r="K134" s="17">
        <f>B134/I134</f>
        <v>471.5222016278507</v>
      </c>
      <c r="L134" s="17">
        <f>E134/J134</f>
        <v>461.8907783354558</v>
      </c>
      <c r="M134" s="7">
        <f>L134/K134-1</f>
        <v>-0.02042623498775675</v>
      </c>
      <c r="N134" s="4"/>
      <c r="O134" s="4"/>
      <c r="P134" s="4"/>
      <c r="Q134" s="4"/>
      <c r="R134" s="4"/>
    </row>
    <row r="135" ht="15" customHeight="1">
      <c r="A135" t="s" s="8">
        <v>342</v>
      </c>
      <c r="B135" s="9">
        <v>20716176</v>
      </c>
      <c r="C135" s="9">
        <v>24854924</v>
      </c>
      <c r="D135" s="9">
        <f>B135*'% change in $pupil vs #pupil'!$I$9</f>
        <v>24784832.9664</v>
      </c>
      <c r="E135" s="9">
        <v>27479671</v>
      </c>
      <c r="F135" s="9">
        <v>6763495</v>
      </c>
      <c r="G135" s="9">
        <f>E135-D135</f>
        <v>2694838.033600003</v>
      </c>
      <c r="H135" s="7">
        <v>0.33</v>
      </c>
      <c r="I135" s="12">
        <v>10402</v>
      </c>
      <c r="J135" s="12">
        <v>17213</v>
      </c>
      <c r="K135" s="17">
        <f>B135/I135</f>
        <v>1991.557008267641</v>
      </c>
      <c r="L135" s="17">
        <f>E135/J135</f>
        <v>1596.448672514960</v>
      </c>
      <c r="M135" s="7">
        <f>L135/K135-1</f>
        <v>-0.198391677522888</v>
      </c>
      <c r="N135" s="4"/>
      <c r="O135" s="4"/>
      <c r="P135" s="4"/>
      <c r="Q135" s="4"/>
      <c r="R135" s="4"/>
    </row>
    <row r="136" ht="15" customHeight="1">
      <c r="A136" t="s" s="8">
        <v>343</v>
      </c>
      <c r="B136" s="9">
        <v>212034226</v>
      </c>
      <c r="C136" s="9">
        <v>246545506</v>
      </c>
      <c r="D136" s="9">
        <f>B136*'% change in $pupil vs #pupil'!$I$9</f>
        <v>253677747.9864</v>
      </c>
      <c r="E136" s="9">
        <v>282552423</v>
      </c>
      <c r="F136" s="9">
        <v>70518197</v>
      </c>
      <c r="G136" s="9">
        <f>E136-D136</f>
        <v>28874675.01360002</v>
      </c>
      <c r="H136" s="7">
        <v>0.33</v>
      </c>
      <c r="I136" s="12">
        <v>13874</v>
      </c>
      <c r="J136" s="12">
        <v>18063</v>
      </c>
      <c r="K136" s="17">
        <f>B136/I136</f>
        <v>15282.847484503387</v>
      </c>
      <c r="L136" s="17">
        <f>E136/J136</f>
        <v>15642.607706361070</v>
      </c>
      <c r="M136" s="7">
        <f>L136/K136-1</f>
        <v>0.02354013034694447</v>
      </c>
      <c r="N136" s="4"/>
      <c r="O136" s="4"/>
      <c r="P136" s="4"/>
      <c r="Q136" s="4"/>
      <c r="R136" s="4"/>
    </row>
    <row r="137" ht="15" customHeight="1">
      <c r="A137" t="s" s="8">
        <v>344</v>
      </c>
      <c r="B137" s="9">
        <v>6144220</v>
      </c>
      <c r="C137" s="9">
        <v>7566158</v>
      </c>
      <c r="D137" s="9">
        <f>B137*'% change in $pupil vs #pupil'!$I$9</f>
        <v>7350944.807999999</v>
      </c>
      <c r="E137" s="9">
        <v>7965013</v>
      </c>
      <c r="F137" s="9">
        <v>1820793</v>
      </c>
      <c r="G137" s="9">
        <f>E137-D137</f>
        <v>614068.1920000007</v>
      </c>
      <c r="H137" s="7">
        <v>0.3</v>
      </c>
      <c r="I137" s="12">
        <v>9864</v>
      </c>
      <c r="J137" s="12">
        <v>13691</v>
      </c>
      <c r="K137" s="17">
        <f>B137/I137</f>
        <v>622.8933495539335</v>
      </c>
      <c r="L137" s="17">
        <f>E137/J137</f>
        <v>581.7699948871522</v>
      </c>
      <c r="M137" s="7">
        <f>L137/K137-1</f>
        <v>-0.0660198968189829</v>
      </c>
      <c r="N137" s="4"/>
      <c r="O137" s="4"/>
      <c r="P137" s="4"/>
      <c r="Q137" s="4"/>
      <c r="R137" s="4"/>
    </row>
    <row r="138" ht="15" customHeight="1">
      <c r="A138" t="s" s="8">
        <v>345</v>
      </c>
      <c r="B138" s="9">
        <v>27037424</v>
      </c>
      <c r="C138" s="9">
        <v>31842889</v>
      </c>
      <c r="D138" s="9">
        <f>B138*'% change in $pupil vs #pupil'!$I$9</f>
        <v>32347574.0736</v>
      </c>
      <c r="E138" s="9">
        <v>36294671</v>
      </c>
      <c r="F138" s="9">
        <v>9257247</v>
      </c>
      <c r="G138" s="9">
        <f>E138-D138</f>
        <v>3947096.926400002</v>
      </c>
      <c r="H138" s="7">
        <v>0.34</v>
      </c>
      <c r="I138" s="12">
        <v>10415</v>
      </c>
      <c r="J138" s="12">
        <v>16128</v>
      </c>
      <c r="K138" s="17">
        <f>B138/I138</f>
        <v>2596.008065290447</v>
      </c>
      <c r="L138" s="17">
        <f>E138/J138</f>
        <v>2250.413628472222</v>
      </c>
      <c r="M138" s="7">
        <f>L138/K138-1</f>
        <v>-0.1331253324821849</v>
      </c>
      <c r="N138" s="4"/>
      <c r="O138" s="4"/>
      <c r="P138" s="4"/>
      <c r="Q138" s="4"/>
      <c r="R138" s="4"/>
    </row>
    <row r="139" ht="15" customHeight="1">
      <c r="A139" t="s" s="8">
        <v>346</v>
      </c>
      <c r="B139" s="9">
        <v>78546910</v>
      </c>
      <c r="C139" s="9">
        <v>97712791</v>
      </c>
      <c r="D139" s="9">
        <f>B139*'% change in $pupil vs #pupil'!$I$9</f>
        <v>93973523.124</v>
      </c>
      <c r="E139" s="9">
        <v>106007763</v>
      </c>
      <c r="F139" s="9">
        <v>27460853</v>
      </c>
      <c r="G139" s="9">
        <f>E139-D139</f>
        <v>12034239.876</v>
      </c>
      <c r="H139" s="7">
        <v>0.35</v>
      </c>
      <c r="I139" s="12">
        <v>10178</v>
      </c>
      <c r="J139" s="12">
        <v>14631</v>
      </c>
      <c r="K139" s="17">
        <f>B139/I139</f>
        <v>7717.322656710552</v>
      </c>
      <c r="L139" s="17">
        <f>E139/J139</f>
        <v>7245.421570637687</v>
      </c>
      <c r="M139" s="7">
        <f>L139/K139-1</f>
        <v>-0.06114829028983593</v>
      </c>
      <c r="N139" s="4"/>
      <c r="O139" s="4"/>
      <c r="P139" s="4"/>
      <c r="Q139" s="4"/>
      <c r="R139" s="4"/>
    </row>
    <row r="140" ht="15" customHeight="1">
      <c r="A140" t="s" s="8">
        <v>347</v>
      </c>
      <c r="B140" s="9">
        <v>23037306</v>
      </c>
      <c r="C140" s="9">
        <v>30014498</v>
      </c>
      <c r="D140" s="9">
        <f>B140*'% change in $pupil vs #pupil'!$I$9</f>
        <v>27561832.8984</v>
      </c>
      <c r="E140" s="9">
        <v>35495522</v>
      </c>
      <c r="F140" s="9">
        <v>12458216</v>
      </c>
      <c r="G140" s="9">
        <f>E140-D140</f>
        <v>7933689.101600002</v>
      </c>
      <c r="H140" s="7">
        <v>0.54</v>
      </c>
      <c r="I140" s="12">
        <v>9439</v>
      </c>
      <c r="J140" s="12">
        <v>15698</v>
      </c>
      <c r="K140" s="17">
        <f>B140/I140</f>
        <v>2440.651128297489</v>
      </c>
      <c r="L140" s="17">
        <f>E140/J140</f>
        <v>2261.149318384508</v>
      </c>
      <c r="M140" s="7">
        <f>L140/K140-1</f>
        <v>-0.07354668917314522</v>
      </c>
      <c r="N140" s="4"/>
      <c r="O140" s="4"/>
      <c r="P140" s="4"/>
      <c r="Q140" s="4"/>
      <c r="R140" s="4"/>
    </row>
    <row r="141" ht="15" customHeight="1">
      <c r="A141" t="s" s="8">
        <v>348</v>
      </c>
      <c r="B141" s="9">
        <v>13164340</v>
      </c>
      <c r="C141" s="9">
        <v>14802165</v>
      </c>
      <c r="D141" s="9">
        <f>B141*'% change in $pupil vs #pupil'!$I$9</f>
        <v>15749816.376</v>
      </c>
      <c r="E141" s="9">
        <v>15163808</v>
      </c>
      <c r="F141" s="9">
        <v>1999468</v>
      </c>
      <c r="G141" s="9">
        <f>E141-D141</f>
        <v>-586008.3759999983</v>
      </c>
      <c r="H141" s="7">
        <v>0.15</v>
      </c>
      <c r="I141" s="12">
        <v>9400</v>
      </c>
      <c r="J141" s="12">
        <v>14958</v>
      </c>
      <c r="K141" s="17">
        <f>B141/I141</f>
        <v>1400.461702127659</v>
      </c>
      <c r="L141" s="17">
        <f>E141/J141</f>
        <v>1013.759058697687</v>
      </c>
      <c r="M141" s="7">
        <f>L141/K141-1</f>
        <v>-0.2761251113418327</v>
      </c>
      <c r="N141" s="4"/>
      <c r="O141" s="4"/>
      <c r="P141" s="4"/>
      <c r="Q141" s="4"/>
      <c r="R141" s="4"/>
    </row>
    <row r="142" ht="15" customHeight="1">
      <c r="A142" t="s" s="8">
        <v>349</v>
      </c>
      <c r="B142" s="9">
        <v>14120227</v>
      </c>
      <c r="C142" s="9">
        <v>16209275</v>
      </c>
      <c r="D142" s="9">
        <f>B142*'% change in $pupil vs #pupil'!$I$9</f>
        <v>16893439.5828</v>
      </c>
      <c r="E142" s="9">
        <v>17373385</v>
      </c>
      <c r="F142" s="9">
        <v>3253158</v>
      </c>
      <c r="G142" s="9">
        <f>E142-D142</f>
        <v>479945.4172000028</v>
      </c>
      <c r="H142" s="7">
        <v>0.23</v>
      </c>
      <c r="I142" s="12">
        <v>9347</v>
      </c>
      <c r="J142" s="12">
        <v>16657</v>
      </c>
      <c r="K142" s="17">
        <f>B142/I142</f>
        <v>1510.669412645769</v>
      </c>
      <c r="L142" s="17">
        <f>E142/J142</f>
        <v>1043.008044665906</v>
      </c>
      <c r="M142" s="7">
        <f>L142/K142-1</f>
        <v>-0.3095722757507917</v>
      </c>
      <c r="N142" s="4"/>
      <c r="O142" s="4"/>
      <c r="P142" s="4"/>
      <c r="Q142" s="4"/>
      <c r="R142" s="4"/>
    </row>
    <row r="143" ht="15" customHeight="1">
      <c r="A143" t="s" s="8">
        <v>350</v>
      </c>
      <c r="B143" s="9">
        <v>29633994</v>
      </c>
      <c r="C143" s="9">
        <v>34526285</v>
      </c>
      <c r="D143" s="9">
        <f>B143*'% change in $pupil vs #pupil'!$I$9</f>
        <v>35454110.4216</v>
      </c>
      <c r="E143" s="9">
        <v>39286792</v>
      </c>
      <c r="F143" s="9">
        <v>9652798</v>
      </c>
      <c r="G143" s="9">
        <f>E143-D143</f>
        <v>3832681.578400001</v>
      </c>
      <c r="H143" s="7">
        <v>0.33</v>
      </c>
      <c r="I143" s="12">
        <v>9242</v>
      </c>
      <c r="J143" s="12">
        <v>14495</v>
      </c>
      <c r="K143" s="17">
        <f>B143/I143</f>
        <v>3206.448171391474</v>
      </c>
      <c r="L143" s="17">
        <f>E143/J143</f>
        <v>2710.368540876164</v>
      </c>
      <c r="M143" s="7">
        <f>L143/K143-1</f>
        <v>-0.1547131292940969</v>
      </c>
      <c r="N143" s="4"/>
      <c r="O143" s="4"/>
      <c r="P143" s="4"/>
      <c r="Q143" s="4"/>
      <c r="R143" s="4"/>
    </row>
    <row r="144" ht="15" customHeight="1">
      <c r="A144" t="s" s="8">
        <v>351</v>
      </c>
      <c r="B144" s="9">
        <v>51992825</v>
      </c>
      <c r="C144" s="9">
        <v>64231861</v>
      </c>
      <c r="D144" s="9">
        <f>B144*'% change in $pupil vs #pupil'!$I$9</f>
        <v>62204215.83</v>
      </c>
      <c r="E144" s="9">
        <v>72712911</v>
      </c>
      <c r="F144" s="9">
        <v>20720086</v>
      </c>
      <c r="G144" s="9">
        <f>E144-D144</f>
        <v>10508695.17</v>
      </c>
      <c r="H144" s="7">
        <v>0.4</v>
      </c>
      <c r="I144" s="12">
        <v>10300</v>
      </c>
      <c r="J144" s="12">
        <v>16283</v>
      </c>
      <c r="K144" s="17">
        <f>B144/I144</f>
        <v>5047.847087378641</v>
      </c>
      <c r="L144" s="17">
        <f>E144/J144</f>
        <v>4465.572130442793</v>
      </c>
      <c r="M144" s="7">
        <f>L144/K144-1</f>
        <v>-0.1153511480947463</v>
      </c>
      <c r="N144" s="4"/>
      <c r="O144" s="4"/>
      <c r="P144" s="4"/>
      <c r="Q144" s="4"/>
      <c r="R144" s="4"/>
    </row>
    <row r="145" ht="15" customHeight="1">
      <c r="A145" t="s" s="8">
        <v>352</v>
      </c>
      <c r="B145" s="9">
        <v>71879625</v>
      </c>
      <c r="C145" s="9">
        <v>87006389</v>
      </c>
      <c r="D145" s="9">
        <f>B145*'% change in $pupil vs #pupil'!$I$9</f>
        <v>85996783.34999999</v>
      </c>
      <c r="E145" s="9">
        <v>101993621</v>
      </c>
      <c r="F145" s="9">
        <v>30113996</v>
      </c>
      <c r="G145" s="9">
        <f>E145-D145</f>
        <v>15996837.65000001</v>
      </c>
      <c r="H145" s="7">
        <v>0.42</v>
      </c>
      <c r="I145" s="12">
        <v>10610</v>
      </c>
      <c r="J145" s="12">
        <v>15417</v>
      </c>
      <c r="K145" s="17">
        <f>B145/I145</f>
        <v>6774.705466540999</v>
      </c>
      <c r="L145" s="17">
        <f>E145/J145</f>
        <v>6615.659401958877</v>
      </c>
      <c r="M145" s="7">
        <f>L145/K145-1</f>
        <v>-0.02347645449202496</v>
      </c>
      <c r="N145" s="4"/>
      <c r="O145" s="4"/>
      <c r="P145" s="4"/>
      <c r="Q145" s="4"/>
      <c r="R145" s="4"/>
    </row>
    <row r="146" ht="15" customHeight="1">
      <c r="A146" t="s" s="8">
        <v>353</v>
      </c>
      <c r="B146" s="9">
        <v>996117</v>
      </c>
      <c r="C146" s="9">
        <v>1473352</v>
      </c>
      <c r="D146" s="9">
        <f>B146*'% change in $pupil vs #pupil'!$I$9</f>
        <v>1191754.3788</v>
      </c>
      <c r="E146" s="9">
        <v>1945447</v>
      </c>
      <c r="F146" s="9">
        <v>949330</v>
      </c>
      <c r="G146" s="9">
        <f>E146-D146</f>
        <v>753692.6212000002</v>
      </c>
      <c r="H146" s="7">
        <v>0.95</v>
      </c>
      <c r="I146" s="12">
        <v>9310</v>
      </c>
      <c r="J146" s="12">
        <v>17216</v>
      </c>
      <c r="K146" s="17">
        <f>B146/I146</f>
        <v>106.9943071965628</v>
      </c>
      <c r="L146" s="17">
        <f>E146/J146</f>
        <v>113.0022653345725</v>
      </c>
      <c r="M146" s="7">
        <f>L146/K146-1</f>
        <v>0.05615212898170596</v>
      </c>
      <c r="N146" s="4"/>
      <c r="O146" s="4"/>
      <c r="P146" s="4"/>
      <c r="Q146" s="4"/>
      <c r="R146" s="4"/>
    </row>
    <row r="147" ht="15" customHeight="1">
      <c r="A147" t="s" s="8">
        <v>354</v>
      </c>
      <c r="B147" s="9">
        <v>43933496</v>
      </c>
      <c r="C147" s="9">
        <v>51004925</v>
      </c>
      <c r="D147" s="9">
        <f>B147*'% change in $pupil vs #pupil'!$I$9</f>
        <v>52562034.6144</v>
      </c>
      <c r="E147" s="9">
        <v>55170005</v>
      </c>
      <c r="F147" s="9">
        <v>11236509</v>
      </c>
      <c r="G147" s="9">
        <f>E147-D147</f>
        <v>2607970.385600001</v>
      </c>
      <c r="H147" s="7">
        <v>0.26</v>
      </c>
      <c r="I147" s="12">
        <v>11126</v>
      </c>
      <c r="J147" s="12">
        <v>15707</v>
      </c>
      <c r="K147" s="17">
        <f>B147/I147</f>
        <v>3948.723350710049</v>
      </c>
      <c r="L147" s="17">
        <f>E147/J147</f>
        <v>3512.446998153689</v>
      </c>
      <c r="M147" s="7">
        <f>L147/K147-1</f>
        <v>-0.1104854186550975</v>
      </c>
      <c r="N147" s="4"/>
      <c r="O147" s="4"/>
      <c r="P147" s="4"/>
      <c r="Q147" s="4"/>
      <c r="R147" s="4"/>
    </row>
    <row r="148" ht="15" customHeight="1">
      <c r="A148" t="s" s="8">
        <v>355</v>
      </c>
      <c r="B148" s="9">
        <v>5124872</v>
      </c>
      <c r="C148" s="9">
        <v>6067750</v>
      </c>
      <c r="D148" s="9">
        <f>B148*'% change in $pupil vs #pupil'!$I$9</f>
        <v>6131396.8608</v>
      </c>
      <c r="E148" s="9">
        <v>7550648</v>
      </c>
      <c r="F148" s="9">
        <v>2425776</v>
      </c>
      <c r="G148" s="9">
        <f>E148-D148</f>
        <v>1419251.1392</v>
      </c>
      <c r="H148" s="7">
        <v>0.47</v>
      </c>
      <c r="I148" s="12">
        <v>11860</v>
      </c>
      <c r="J148" s="12">
        <v>19440</v>
      </c>
      <c r="K148" s="17">
        <f>B148/I148</f>
        <v>432.1139966273187</v>
      </c>
      <c r="L148" s="17">
        <f>E148/J148</f>
        <v>388.4078189300412</v>
      </c>
      <c r="M148" s="7">
        <f>L148/K148-1</f>
        <v>-0.1011450173759875</v>
      </c>
      <c r="N148" s="4"/>
      <c r="O148" s="4"/>
      <c r="P148" s="4"/>
      <c r="Q148" s="4"/>
      <c r="R148" s="4"/>
    </row>
    <row r="149" ht="15" customHeight="1">
      <c r="A149" t="s" s="8">
        <v>356</v>
      </c>
      <c r="B149" s="9">
        <v>73936787</v>
      </c>
      <c r="C149" s="9">
        <v>88581313</v>
      </c>
      <c r="D149" s="9">
        <f>B149*'% change in $pupil vs #pupil'!$I$9</f>
        <v>88457971.96679999</v>
      </c>
      <c r="E149" s="9">
        <v>103255762</v>
      </c>
      <c r="F149" s="9">
        <v>29318975</v>
      </c>
      <c r="G149" s="9">
        <f>E149-D149</f>
        <v>14797790.03320001</v>
      </c>
      <c r="H149" s="7">
        <v>0.4</v>
      </c>
      <c r="I149" s="12">
        <v>10344</v>
      </c>
      <c r="J149" s="12">
        <v>16831</v>
      </c>
      <c r="K149" s="17">
        <f>B149/I149</f>
        <v>7147.794566898685</v>
      </c>
      <c r="L149" s="17">
        <f>E149/J149</f>
        <v>6134.856039451013</v>
      </c>
      <c r="M149" s="7">
        <f>L149/K149-1</f>
        <v>-0.1417134359370893</v>
      </c>
      <c r="N149" s="4"/>
      <c r="O149" s="4"/>
      <c r="P149" s="4"/>
      <c r="Q149" s="4"/>
      <c r="R149" s="4"/>
    </row>
    <row r="150" ht="15" customHeight="1">
      <c r="A150" t="s" s="8">
        <v>357</v>
      </c>
      <c r="B150" s="9">
        <v>2577168</v>
      </c>
      <c r="C150" s="9">
        <v>2740102</v>
      </c>
      <c r="D150" s="9">
        <f>B150*'% change in $pupil vs #pupil'!$I$9</f>
        <v>3083323.7952</v>
      </c>
      <c r="E150" s="9">
        <v>3209112</v>
      </c>
      <c r="F150" s="9">
        <v>631944</v>
      </c>
      <c r="G150" s="9">
        <f>E150-D150</f>
        <v>125788.2048000004</v>
      </c>
      <c r="H150" s="7">
        <v>0.25</v>
      </c>
      <c r="I150" s="12">
        <v>12207</v>
      </c>
      <c r="J150" s="12">
        <v>19685</v>
      </c>
      <c r="K150" s="17">
        <f>B150/I150</f>
        <v>211.1221430326862</v>
      </c>
      <c r="L150" s="17">
        <f>E150/J150</f>
        <v>163.0232156464313</v>
      </c>
      <c r="M150" s="7">
        <f>L150/K150-1</f>
        <v>-0.2278251191245636</v>
      </c>
      <c r="N150" s="4"/>
      <c r="O150" s="4"/>
      <c r="P150" s="4"/>
      <c r="Q150" s="4"/>
      <c r="R150" s="4"/>
    </row>
    <row r="151" ht="15" customHeight="1">
      <c r="A151" t="s" s="8">
        <v>358</v>
      </c>
      <c r="B151" s="9">
        <v>7224169</v>
      </c>
      <c r="C151" s="9">
        <v>8509098</v>
      </c>
      <c r="D151" s="9">
        <f>B151*'% change in $pupil vs #pupil'!$I$9</f>
        <v>8642995.7916</v>
      </c>
      <c r="E151" s="9">
        <v>9518874</v>
      </c>
      <c r="F151" s="9">
        <v>2294705</v>
      </c>
      <c r="G151" s="9">
        <f>E151-D151</f>
        <v>875878.2083999999</v>
      </c>
      <c r="H151" s="7">
        <v>0.32</v>
      </c>
      <c r="I151" s="12">
        <v>14797</v>
      </c>
      <c r="J151" s="12">
        <v>29202</v>
      </c>
      <c r="K151" s="17">
        <f>B151/I151</f>
        <v>488.218490234507</v>
      </c>
      <c r="L151" s="17">
        <f>E151/J151</f>
        <v>325.9665091432094</v>
      </c>
      <c r="M151" s="7">
        <f>L151/K151-1</f>
        <v>-0.3323347729279217</v>
      </c>
      <c r="N151" s="4"/>
      <c r="O151" s="4"/>
      <c r="P151" s="4"/>
      <c r="Q151" s="4"/>
      <c r="R151" s="4"/>
    </row>
    <row r="152" ht="15" customHeight="1">
      <c r="A152" t="s" s="8">
        <v>359</v>
      </c>
      <c r="B152" s="9">
        <v>201167744</v>
      </c>
      <c r="C152" s="9">
        <v>256520588</v>
      </c>
      <c r="D152" s="9">
        <f>B152*'% change in $pupil vs #pupil'!$I$9</f>
        <v>240677088.9216</v>
      </c>
      <c r="E152" s="9">
        <v>279775313</v>
      </c>
      <c r="F152" s="9">
        <v>78607569</v>
      </c>
      <c r="G152" s="9">
        <f>E152-D152</f>
        <v>39098224.07840002</v>
      </c>
      <c r="H152" s="7">
        <v>0.39</v>
      </c>
      <c r="I152" s="12">
        <v>11334</v>
      </c>
      <c r="J152" s="12">
        <v>15219</v>
      </c>
      <c r="K152" s="17">
        <f>B152/I152</f>
        <v>17749.050997000177</v>
      </c>
      <c r="L152" s="17">
        <f>E152/J152</f>
        <v>18383.291477758066</v>
      </c>
      <c r="M152" s="7">
        <f>L152/K152-1</f>
        <v>0.03573376857529365</v>
      </c>
      <c r="N152" s="4"/>
      <c r="O152" s="4"/>
      <c r="P152" s="4"/>
      <c r="Q152" s="4"/>
      <c r="R152" s="4"/>
    </row>
    <row r="153" ht="15" customHeight="1">
      <c r="A153" t="s" s="8">
        <v>360</v>
      </c>
      <c r="B153" s="9">
        <v>36204801</v>
      </c>
      <c r="C153" s="9">
        <v>42756539</v>
      </c>
      <c r="D153" s="9">
        <f>B153*'% change in $pupil vs #pupil'!$I$9</f>
        <v>43315423.91639999</v>
      </c>
      <c r="E153" s="9">
        <v>46050351</v>
      </c>
      <c r="F153" s="9">
        <v>9845550</v>
      </c>
      <c r="G153" s="9">
        <f>E153-D153</f>
        <v>2734927.083600007</v>
      </c>
      <c r="H153" s="7">
        <v>0.27</v>
      </c>
      <c r="I153" s="12">
        <v>11025</v>
      </c>
      <c r="J153" s="12">
        <v>15860</v>
      </c>
      <c r="K153" s="17">
        <f>B153/I153</f>
        <v>3283.882176870748</v>
      </c>
      <c r="L153" s="17">
        <f>E153/J153</f>
        <v>2903.553026481715</v>
      </c>
      <c r="M153" s="7">
        <f>L153/K153-1</f>
        <v>-0.1158169294464316</v>
      </c>
      <c r="N153" s="4"/>
      <c r="O153" s="4"/>
      <c r="P153" s="4"/>
      <c r="Q153" s="4"/>
      <c r="R153" s="4"/>
    </row>
    <row r="154" ht="15" customHeight="1">
      <c r="A154" t="s" s="8">
        <v>361</v>
      </c>
      <c r="B154" s="9">
        <v>28978533</v>
      </c>
      <c r="C154" s="9">
        <v>35983226</v>
      </c>
      <c r="D154" s="9">
        <f>B154*'% change in $pupil vs #pupil'!$I$9</f>
        <v>34669916.8812</v>
      </c>
      <c r="E154" s="9">
        <v>40331163</v>
      </c>
      <c r="F154" s="9">
        <v>11352630</v>
      </c>
      <c r="G154" s="9">
        <f>E154-D154</f>
        <v>5661246.118799999</v>
      </c>
      <c r="H154" s="7">
        <v>0.39</v>
      </c>
      <c r="I154" s="12">
        <v>8163</v>
      </c>
      <c r="J154" s="12">
        <v>14250</v>
      </c>
      <c r="K154" s="17">
        <f>B154/I154</f>
        <v>3549.985667034179</v>
      </c>
      <c r="L154" s="17">
        <f>E154/J154</f>
        <v>2830.257052631579</v>
      </c>
      <c r="M154" s="7">
        <f>L154/K154-1</f>
        <v>-0.2027412733200959</v>
      </c>
      <c r="N154" s="4"/>
      <c r="O154" s="4"/>
      <c r="P154" s="4"/>
      <c r="Q154" s="4"/>
      <c r="R154" s="4"/>
    </row>
    <row r="155" ht="15" customHeight="1">
      <c r="A155" t="s" s="8">
        <v>362</v>
      </c>
      <c r="B155" s="9">
        <v>108370195</v>
      </c>
      <c r="C155" s="9">
        <v>133734360</v>
      </c>
      <c r="D155" s="9">
        <f>B155*'% change in $pupil vs #pupil'!$I$9</f>
        <v>129654101.298</v>
      </c>
      <c r="E155" s="9">
        <v>152214085</v>
      </c>
      <c r="F155" s="9">
        <v>43843890</v>
      </c>
      <c r="G155" s="9">
        <f>E155-D155</f>
        <v>22559983.70200001</v>
      </c>
      <c r="H155" s="7">
        <v>0.4</v>
      </c>
      <c r="I155" s="12">
        <v>10842</v>
      </c>
      <c r="J155" s="12">
        <v>15022</v>
      </c>
      <c r="K155" s="17">
        <f>B155/I155</f>
        <v>9995.406290352334</v>
      </c>
      <c r="L155" s="17">
        <f>E155/J155</f>
        <v>10132.744308347757</v>
      </c>
      <c r="M155" s="7">
        <f>L155/K155-1</f>
        <v>0.01374011360878691</v>
      </c>
      <c r="N155" s="4"/>
      <c r="O155" s="4"/>
      <c r="P155" s="4"/>
      <c r="Q155" s="4"/>
      <c r="R155" s="4"/>
    </row>
    <row r="156" ht="15" customHeight="1">
      <c r="A156" t="s" s="8">
        <v>363</v>
      </c>
      <c r="B156" s="9">
        <v>78851491</v>
      </c>
      <c r="C156" s="9">
        <v>91512422</v>
      </c>
      <c r="D156" s="9">
        <f>B156*'% change in $pupil vs #pupil'!$I$9</f>
        <v>94337923.83239999</v>
      </c>
      <c r="E156" s="9">
        <v>97013068</v>
      </c>
      <c r="F156" s="9">
        <v>18161577</v>
      </c>
      <c r="G156" s="9">
        <f>E156-D156</f>
        <v>2675144.167600006</v>
      </c>
      <c r="H156" s="7">
        <v>0.23</v>
      </c>
      <c r="I156" s="12">
        <v>10416</v>
      </c>
      <c r="J156" s="12">
        <v>13825</v>
      </c>
      <c r="K156" s="17">
        <f>B156/I156</f>
        <v>7570.227630568356</v>
      </c>
      <c r="L156" s="17">
        <f>E156/J156</f>
        <v>7017.220108499096</v>
      </c>
      <c r="M156" s="7">
        <f>L156/K156-1</f>
        <v>-0.07305031619343028</v>
      </c>
      <c r="N156" s="4"/>
      <c r="O156" s="4"/>
      <c r="P156" s="4"/>
      <c r="Q156" s="4"/>
      <c r="R156" s="4"/>
    </row>
    <row r="157" ht="15" customHeight="1">
      <c r="A157" t="s" s="8">
        <v>364</v>
      </c>
      <c r="B157" s="9">
        <v>11239779</v>
      </c>
      <c r="C157" s="9">
        <v>14321117</v>
      </c>
      <c r="D157" s="9">
        <f>B157*'% change in $pupil vs #pupil'!$I$9</f>
        <v>13447271.5956</v>
      </c>
      <c r="E157" s="9">
        <v>17687763</v>
      </c>
      <c r="F157" s="9">
        <v>6447984</v>
      </c>
      <c r="G157" s="9">
        <f>E157-D157</f>
        <v>4240491.4044</v>
      </c>
      <c r="H157" s="7">
        <v>0.57</v>
      </c>
      <c r="I157" s="12">
        <v>10951</v>
      </c>
      <c r="J157" s="12">
        <v>22590</v>
      </c>
      <c r="K157" s="17">
        <f>B157/I157</f>
        <v>1026.370103186924</v>
      </c>
      <c r="L157" s="17">
        <f>E157/J157</f>
        <v>782.9908366533865</v>
      </c>
      <c r="M157" s="7">
        <f>L157/K157-1</f>
        <v>-0.237126223550193</v>
      </c>
      <c r="N157" s="4"/>
      <c r="O157" s="4"/>
      <c r="P157" s="4"/>
      <c r="Q157" s="4"/>
      <c r="R157" s="4"/>
    </row>
    <row r="158" ht="15" customHeight="1">
      <c r="A158" t="s" s="8">
        <v>365</v>
      </c>
      <c r="B158" s="9">
        <v>38151961</v>
      </c>
      <c r="C158" s="9">
        <v>45048138</v>
      </c>
      <c r="D158" s="9">
        <f>B158*'% change in $pupil vs #pupil'!$I$9</f>
        <v>45645006.1404</v>
      </c>
      <c r="E158" s="9">
        <v>49474824</v>
      </c>
      <c r="F158" s="9">
        <v>11322863</v>
      </c>
      <c r="G158" s="9">
        <f>E158-D158</f>
        <v>3829817.8596</v>
      </c>
      <c r="H158" s="7">
        <v>0.3</v>
      </c>
      <c r="I158" s="12">
        <v>14802</v>
      </c>
      <c r="J158" s="12">
        <v>20759</v>
      </c>
      <c r="K158" s="17">
        <f>B158/I158</f>
        <v>2577.486893663019</v>
      </c>
      <c r="L158" s="17">
        <f>E158/J158</f>
        <v>2383.295149091960</v>
      </c>
      <c r="M158" s="7">
        <f>L158/K158-1</f>
        <v>-0.07534150611919554</v>
      </c>
      <c r="N158" s="4"/>
      <c r="O158" s="4"/>
      <c r="P158" s="4"/>
      <c r="Q158" s="4"/>
      <c r="R158" s="4"/>
    </row>
    <row r="159" ht="15" customHeight="1">
      <c r="A159" t="s" s="8">
        <v>366</v>
      </c>
      <c r="B159" s="9">
        <v>78926496</v>
      </c>
      <c r="C159" s="9">
        <v>100058692</v>
      </c>
      <c r="D159" s="9">
        <f>B159*'% change in $pupil vs #pupil'!$I$9</f>
        <v>94427659.81439999</v>
      </c>
      <c r="E159" s="9">
        <v>113195476</v>
      </c>
      <c r="F159" s="9">
        <v>34268980</v>
      </c>
      <c r="G159" s="9">
        <f>E159-D159</f>
        <v>18767816.18560001</v>
      </c>
      <c r="H159" s="7">
        <v>0.43</v>
      </c>
      <c r="I159" s="12">
        <v>14421</v>
      </c>
      <c r="J159" s="12">
        <v>19800</v>
      </c>
      <c r="K159" s="17">
        <f>B159/I159</f>
        <v>5473.025171624714</v>
      </c>
      <c r="L159" s="17">
        <f>E159/J159</f>
        <v>5716.943232323232</v>
      </c>
      <c r="M159" s="7">
        <f>L159/K159-1</f>
        <v>0.04456731936171776</v>
      </c>
      <c r="N159" s="4"/>
      <c r="O159" s="4"/>
      <c r="P159" s="4"/>
      <c r="Q159" s="4"/>
      <c r="R159" s="4"/>
    </row>
    <row r="160" ht="15" customHeight="1">
      <c r="A160" t="s" s="8">
        <v>367</v>
      </c>
      <c r="B160" s="9">
        <v>41056778</v>
      </c>
      <c r="C160" s="9">
        <v>52380381</v>
      </c>
      <c r="D160" s="9">
        <f>B160*'% change in $pupil vs #pupil'!$I$9</f>
        <v>49120329.1992</v>
      </c>
      <c r="E160" s="9">
        <v>59951146</v>
      </c>
      <c r="F160" s="9">
        <v>18894368</v>
      </c>
      <c r="G160" s="9">
        <f>E160-D160</f>
        <v>10830816.8008</v>
      </c>
      <c r="H160" s="7">
        <v>0.46</v>
      </c>
      <c r="I160" s="12">
        <v>10767</v>
      </c>
      <c r="J160" s="12">
        <v>15097</v>
      </c>
      <c r="K160" s="17">
        <f>B160/I160</f>
        <v>3813.204978174050</v>
      </c>
      <c r="L160" s="17">
        <f>E160/J160</f>
        <v>3971.063522554150</v>
      </c>
      <c r="M160" s="7">
        <f>L160/K160-1</f>
        <v>0.04139786486266739</v>
      </c>
      <c r="N160" s="4"/>
      <c r="O160" s="4"/>
      <c r="P160" s="4"/>
      <c r="Q160" s="4"/>
      <c r="R160" s="4"/>
    </row>
    <row r="161" ht="15" customHeight="1">
      <c r="A161" t="s" s="8">
        <v>368</v>
      </c>
      <c r="B161" s="9">
        <v>10302882</v>
      </c>
      <c r="C161" s="9">
        <v>11958607</v>
      </c>
      <c r="D161" s="9">
        <f>B161*'% change in $pupil vs #pupil'!$I$9</f>
        <v>12326368.0248</v>
      </c>
      <c r="E161" s="9">
        <v>12124171</v>
      </c>
      <c r="F161" s="9">
        <v>1821289</v>
      </c>
      <c r="G161" s="9">
        <f>E161-D161</f>
        <v>-202197.0247999988</v>
      </c>
      <c r="H161" s="7">
        <v>0.18</v>
      </c>
      <c r="I161" s="12">
        <v>11536</v>
      </c>
      <c r="J161" s="12">
        <v>18017</v>
      </c>
      <c r="K161" s="17">
        <f>B161/I161</f>
        <v>893.1069694868238</v>
      </c>
      <c r="L161" s="17">
        <f>E161/J161</f>
        <v>672.9295110173725</v>
      </c>
      <c r="M161" s="7">
        <f>L161/K161-1</f>
        <v>-0.2465297730191989</v>
      </c>
      <c r="N161" s="4"/>
      <c r="O161" s="4"/>
      <c r="P161" s="4"/>
      <c r="Q161" s="4"/>
      <c r="R161" s="4"/>
    </row>
    <row r="162" ht="15" customHeight="1">
      <c r="A162" t="s" s="8">
        <v>369</v>
      </c>
      <c r="B162" s="9">
        <v>54333499</v>
      </c>
      <c r="C162" s="9">
        <v>67850615</v>
      </c>
      <c r="D162" s="9">
        <f>B162*'% change in $pupil vs #pupil'!$I$9</f>
        <v>65004598.2036</v>
      </c>
      <c r="E162" s="9">
        <v>80352936</v>
      </c>
      <c r="F162" s="9">
        <v>26019437</v>
      </c>
      <c r="G162" s="9">
        <f>E162-D162</f>
        <v>15348337.7964</v>
      </c>
      <c r="H162" s="7">
        <v>0.48</v>
      </c>
      <c r="I162" s="12">
        <v>12592</v>
      </c>
      <c r="J162" s="12">
        <v>19337</v>
      </c>
      <c r="K162" s="17">
        <f>B162/I162</f>
        <v>4314.922093392630</v>
      </c>
      <c r="L162" s="17">
        <f>E162/J162</f>
        <v>4155.398252055645</v>
      </c>
      <c r="M162" s="7">
        <f>L162/K162-1</f>
        <v>-0.03697027150994492</v>
      </c>
      <c r="N162" s="4"/>
      <c r="O162" s="4"/>
      <c r="P162" s="4"/>
      <c r="Q162" s="4"/>
      <c r="R162" s="4"/>
    </row>
    <row r="163" ht="15" customHeight="1">
      <c r="A163" t="s" s="8">
        <v>370</v>
      </c>
      <c r="B163" s="9">
        <v>18971830</v>
      </c>
      <c r="C163" s="9">
        <v>20475368</v>
      </c>
      <c r="D163" s="9">
        <f>B163*'% change in $pupil vs #pupil'!$I$9</f>
        <v>22697897.412</v>
      </c>
      <c r="E163" s="9">
        <v>21746201</v>
      </c>
      <c r="F163" s="9">
        <v>2774371</v>
      </c>
      <c r="G163" s="9">
        <f>E163-D163</f>
        <v>-951696.4119999968</v>
      </c>
      <c r="H163" s="7">
        <v>0.15</v>
      </c>
      <c r="I163" s="12">
        <v>11940</v>
      </c>
      <c r="J163" s="12">
        <v>18343</v>
      </c>
      <c r="K163" s="17">
        <f>B163/I163</f>
        <v>1588.930485762144</v>
      </c>
      <c r="L163" s="17">
        <f>E163/J163</f>
        <v>1185.531319849534</v>
      </c>
      <c r="M163" s="7">
        <f>L163/K163-1</f>
        <v>-0.2538809403729934</v>
      </c>
      <c r="N163" s="4"/>
      <c r="O163" s="4"/>
      <c r="P163" s="4"/>
      <c r="Q163" s="4"/>
      <c r="R163" s="4"/>
    </row>
    <row r="164" ht="15" customHeight="1">
      <c r="A164" t="s" s="8">
        <v>371</v>
      </c>
      <c r="B164" s="9">
        <v>42900542</v>
      </c>
      <c r="C164" s="9">
        <v>49409789</v>
      </c>
      <c r="D164" s="9">
        <f>B164*'% change in $pupil vs #pupil'!$I$9</f>
        <v>51326208.4488</v>
      </c>
      <c r="E164" s="9">
        <v>60860490</v>
      </c>
      <c r="F164" s="9">
        <v>17959948</v>
      </c>
      <c r="G164" s="9">
        <f>E164-D164</f>
        <v>9534281.551200002</v>
      </c>
      <c r="H164" s="7">
        <v>0.42</v>
      </c>
      <c r="I164" s="12">
        <v>11806</v>
      </c>
      <c r="J164" s="12">
        <v>18977</v>
      </c>
      <c r="K164" s="17">
        <f>B164/I164</f>
        <v>3633.791461968491</v>
      </c>
      <c r="L164" s="17">
        <f>E164/J164</f>
        <v>3207.065921905465</v>
      </c>
      <c r="M164" s="7">
        <f>L164/K164-1</f>
        <v>-0.1174325892195974</v>
      </c>
      <c r="N164" s="4"/>
      <c r="O164" s="4"/>
      <c r="P164" s="4"/>
      <c r="Q164" s="4"/>
      <c r="R164" s="4"/>
    </row>
    <row r="165" ht="15" customHeight="1">
      <c r="A165" t="s" s="8">
        <v>372</v>
      </c>
      <c r="B165" s="9">
        <v>52936991</v>
      </c>
      <c r="C165" s="9">
        <v>61511947</v>
      </c>
      <c r="D165" s="9">
        <f>B165*'% change in $pupil vs #pupil'!$I$9</f>
        <v>63333816.0324</v>
      </c>
      <c r="E165" s="9">
        <v>68048297</v>
      </c>
      <c r="F165" s="9">
        <v>15111306</v>
      </c>
      <c r="G165" s="9">
        <f>E165-D165</f>
        <v>4714480.967600003</v>
      </c>
      <c r="H165" s="7">
        <v>0.29</v>
      </c>
      <c r="I165" s="12">
        <v>11372</v>
      </c>
      <c r="J165" s="12">
        <v>17286</v>
      </c>
      <c r="K165" s="17">
        <f>B165/I165</f>
        <v>4655.029106577559</v>
      </c>
      <c r="L165" s="17">
        <f>E165/J165</f>
        <v>3936.613270855027</v>
      </c>
      <c r="M165" s="7">
        <f>L165/K165-1</f>
        <v>-0.1543311157189995</v>
      </c>
      <c r="N165" s="4"/>
      <c r="O165" s="4"/>
      <c r="P165" s="4"/>
      <c r="Q165" s="4"/>
      <c r="R165" s="4"/>
    </row>
    <row r="166" ht="15" customHeight="1">
      <c r="A166" t="s" s="8">
        <v>373</v>
      </c>
      <c r="B166" s="9">
        <v>23126913</v>
      </c>
      <c r="C166" s="9">
        <v>28713554</v>
      </c>
      <c r="D166" s="9">
        <f>B166*'% change in $pupil vs #pupil'!$I$9</f>
        <v>27669038.7132</v>
      </c>
      <c r="E166" s="9">
        <v>32508797</v>
      </c>
      <c r="F166" s="9">
        <v>9381884</v>
      </c>
      <c r="G166" s="9">
        <f>E166-D166</f>
        <v>4839758.286800001</v>
      </c>
      <c r="H166" s="7">
        <v>0.41</v>
      </c>
      <c r="I166" s="12">
        <v>11163</v>
      </c>
      <c r="J166" s="12">
        <v>19086</v>
      </c>
      <c r="K166" s="17">
        <f>B166/I166</f>
        <v>2071.747110991669</v>
      </c>
      <c r="L166" s="17">
        <f>E166/J166</f>
        <v>1703.279733836320</v>
      </c>
      <c r="M166" s="7">
        <f>L166/K166-1</f>
        <v>-0.1778534528661547</v>
      </c>
      <c r="N166" s="4"/>
      <c r="O166" s="4"/>
      <c r="P166" s="4"/>
      <c r="Q166" s="4"/>
      <c r="R166" s="4"/>
    </row>
    <row r="167" ht="15" customHeight="1">
      <c r="A167" t="s" s="8">
        <v>374</v>
      </c>
      <c r="B167" s="9">
        <v>28495584</v>
      </c>
      <c r="C167" s="9">
        <v>32446356</v>
      </c>
      <c r="D167" s="9">
        <f>B167*'% change in $pupil vs #pupil'!$I$9</f>
        <v>34092116.6976</v>
      </c>
      <c r="E167" s="9">
        <v>34067207</v>
      </c>
      <c r="F167" s="9">
        <v>5571623</v>
      </c>
      <c r="G167" s="9">
        <f>E167-D167</f>
        <v>-24909.697599999607</v>
      </c>
      <c r="H167" s="7">
        <v>0.2</v>
      </c>
      <c r="I167" s="12">
        <v>8516</v>
      </c>
      <c r="J167" s="12">
        <v>13377</v>
      </c>
      <c r="K167" s="17">
        <f>B167/I167</f>
        <v>3346.123062470644</v>
      </c>
      <c r="L167" s="17">
        <f>E167/J167</f>
        <v>2546.700082230695</v>
      </c>
      <c r="M167" s="7">
        <f>L167/K167-1</f>
        <v>-0.2389102149906247</v>
      </c>
      <c r="N167" s="4"/>
      <c r="O167" s="4"/>
      <c r="P167" s="4"/>
      <c r="Q167" s="4"/>
      <c r="R167" s="4"/>
    </row>
    <row r="168" ht="15" customHeight="1">
      <c r="A168" t="s" s="8">
        <v>375</v>
      </c>
      <c r="B168" s="9">
        <v>20491531</v>
      </c>
      <c r="C168" s="9">
        <v>22535542</v>
      </c>
      <c r="D168" s="9">
        <f>B168*'% change in $pupil vs #pupil'!$I$9</f>
        <v>24516067.6884</v>
      </c>
      <c r="E168" s="9">
        <v>26386565</v>
      </c>
      <c r="F168" s="9">
        <v>5895034</v>
      </c>
      <c r="G168" s="9">
        <f>E168-D168</f>
        <v>1870497.311600003</v>
      </c>
      <c r="H168" s="7">
        <v>0.29</v>
      </c>
      <c r="I168" s="12">
        <v>11976</v>
      </c>
      <c r="J168" s="12">
        <v>17736</v>
      </c>
      <c r="K168" s="17">
        <f>B168/I168</f>
        <v>1711.049682698731</v>
      </c>
      <c r="L168" s="17">
        <f>E168/J168</f>
        <v>1487.740471357690</v>
      </c>
      <c r="M168" s="7">
        <f>L168/K168-1</f>
        <v>-0.130510068526373</v>
      </c>
      <c r="N168" s="4"/>
      <c r="O168" s="4"/>
      <c r="P168" s="4"/>
      <c r="Q168" s="4"/>
      <c r="R168" s="4"/>
    </row>
    <row r="169" ht="15" customHeight="1">
      <c r="A169" t="s" s="8">
        <v>376</v>
      </c>
      <c r="B169" s="9">
        <v>16863459</v>
      </c>
      <c r="C169" s="9">
        <v>19917884</v>
      </c>
      <c r="D169" s="9">
        <f>B169*'% change in $pupil vs #pupil'!$I$9</f>
        <v>20175442.3476</v>
      </c>
      <c r="E169" s="9">
        <v>22337430</v>
      </c>
      <c r="F169" s="9">
        <v>5473971</v>
      </c>
      <c r="G169" s="9">
        <f>E169-D169</f>
        <v>2161987.652400002</v>
      </c>
      <c r="H169" s="7">
        <v>0.32</v>
      </c>
      <c r="I169" s="12">
        <v>10934</v>
      </c>
      <c r="J169" s="12">
        <v>19603</v>
      </c>
      <c r="K169" s="17">
        <f>B169/I169</f>
        <v>1542.295500274374</v>
      </c>
      <c r="L169" s="17">
        <f>E169/J169</f>
        <v>1139.490384124879</v>
      </c>
      <c r="M169" s="7">
        <f>L169/K169-1</f>
        <v>-0.2611724640821658</v>
      </c>
      <c r="N169" s="4"/>
      <c r="O169" s="4"/>
      <c r="P169" s="4"/>
      <c r="Q169" s="4"/>
      <c r="R169" s="4"/>
    </row>
    <row r="170" ht="15" customHeight="1">
      <c r="A170" t="s" s="8">
        <v>377</v>
      </c>
      <c r="B170" s="9">
        <v>13451980</v>
      </c>
      <c r="C170" s="9">
        <v>15557596</v>
      </c>
      <c r="D170" s="9">
        <f>B170*'% change in $pupil vs #pupil'!$I$9</f>
        <v>16093948.872</v>
      </c>
      <c r="E170" s="9">
        <v>17294592</v>
      </c>
      <c r="F170" s="9">
        <v>3842612</v>
      </c>
      <c r="G170" s="9">
        <f>E170-D170</f>
        <v>1200643.128</v>
      </c>
      <c r="H170" s="7">
        <v>0.29</v>
      </c>
      <c r="I170" s="12">
        <v>9067</v>
      </c>
      <c r="J170" s="12">
        <v>13677</v>
      </c>
      <c r="K170" s="17">
        <f>B170/I170</f>
        <v>1483.619719863240</v>
      </c>
      <c r="L170" s="17">
        <f>E170/J170</f>
        <v>1264.501864443957</v>
      </c>
      <c r="M170" s="7">
        <f>L170/K170-1</f>
        <v>-0.1476913878170085</v>
      </c>
      <c r="N170" s="4"/>
      <c r="O170" s="4"/>
      <c r="P170" s="4"/>
      <c r="Q170" s="4"/>
      <c r="R170" s="4"/>
    </row>
  </sheetData>
  <conditionalFormatting sqref="B2:G170">
    <cfRule type="cellIs" dxfId="1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