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ste\Documents\"/>
    </mc:Choice>
  </mc:AlternateContent>
  <bookViews>
    <workbookView xWindow="0" yWindow="0" windowWidth="15330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5" i="1"/>
  <c r="I6" i="1"/>
  <c r="I7" i="1"/>
  <c r="I8" i="1"/>
  <c r="I9" i="1"/>
  <c r="I10" i="1"/>
  <c r="I11" i="1"/>
  <c r="I12" i="1"/>
  <c r="I13" i="1"/>
  <c r="I14" i="1"/>
  <c r="I15" i="1"/>
  <c r="I4" i="1"/>
  <c r="L16" i="1" l="1"/>
  <c r="M16" i="1"/>
  <c r="M5" i="1"/>
  <c r="M6" i="1"/>
  <c r="M7" i="1"/>
  <c r="M8" i="1"/>
  <c r="M9" i="1"/>
  <c r="M10" i="1"/>
  <c r="M11" i="1"/>
  <c r="M12" i="1"/>
  <c r="M13" i="1"/>
  <c r="M14" i="1"/>
  <c r="M15" i="1"/>
  <c r="M4" i="1"/>
  <c r="L5" i="1"/>
  <c r="L6" i="1"/>
  <c r="L7" i="1"/>
  <c r="L8" i="1"/>
  <c r="L9" i="1"/>
  <c r="L10" i="1"/>
  <c r="L11" i="1"/>
  <c r="L12" i="1"/>
  <c r="L13" i="1"/>
  <c r="L14" i="1"/>
  <c r="L15" i="1"/>
  <c r="L4" i="1"/>
  <c r="J16" i="1"/>
  <c r="C16" i="1"/>
  <c r="D16" i="1"/>
  <c r="B16" i="1"/>
  <c r="E5" i="1"/>
  <c r="F5" i="1" s="1"/>
  <c r="G5" i="1" s="1"/>
  <c r="H5" i="1" s="1"/>
  <c r="E6" i="1"/>
  <c r="F6" i="1" s="1"/>
  <c r="G6" i="1" s="1"/>
  <c r="H6" i="1" s="1"/>
  <c r="E7" i="1"/>
  <c r="F7" i="1" s="1"/>
  <c r="G7" i="1" s="1"/>
  <c r="H7" i="1" s="1"/>
  <c r="E8" i="1"/>
  <c r="F8" i="1" s="1"/>
  <c r="G8" i="1" s="1"/>
  <c r="H8" i="1" s="1"/>
  <c r="E9" i="1"/>
  <c r="F9" i="1" s="1"/>
  <c r="G9" i="1" s="1"/>
  <c r="H9" i="1" s="1"/>
  <c r="E10" i="1"/>
  <c r="F10" i="1" s="1"/>
  <c r="G10" i="1" s="1"/>
  <c r="H10" i="1" s="1"/>
  <c r="E11" i="1"/>
  <c r="F11" i="1" s="1"/>
  <c r="G11" i="1" s="1"/>
  <c r="H11" i="1" s="1"/>
  <c r="E12" i="1"/>
  <c r="F12" i="1" s="1"/>
  <c r="G12" i="1" s="1"/>
  <c r="H12" i="1" s="1"/>
  <c r="E13" i="1"/>
  <c r="F13" i="1" s="1"/>
  <c r="G13" i="1" s="1"/>
  <c r="H13" i="1" s="1"/>
  <c r="E14" i="1"/>
  <c r="F14" i="1" s="1"/>
  <c r="G14" i="1" s="1"/>
  <c r="H14" i="1" s="1"/>
  <c r="E15" i="1"/>
  <c r="F15" i="1" s="1"/>
  <c r="G15" i="1" s="1"/>
  <c r="H15" i="1" s="1"/>
  <c r="E4" i="1"/>
  <c r="F4" i="1" s="1"/>
  <c r="G4" i="1" l="1"/>
  <c r="F16" i="1"/>
  <c r="E16" i="1"/>
  <c r="G16" i="1" l="1"/>
  <c r="H4" i="1"/>
  <c r="H16" i="1" l="1"/>
</calcChain>
</file>

<file path=xl/sharedStrings.xml><?xml version="1.0" encoding="utf-8"?>
<sst xmlns="http://schemas.openxmlformats.org/spreadsheetml/2006/main" count="26" uniqueCount="26">
  <si>
    <t>TCI Average Annual cost of gas tax</t>
  </si>
  <si>
    <t>State</t>
  </si>
  <si>
    <t>Average Miles Driven by vehicle</t>
  </si>
  <si>
    <t>Licensed Drivers</t>
  </si>
  <si>
    <t>Households</t>
  </si>
  <si>
    <t>CT</t>
  </si>
  <si>
    <t>DE</t>
  </si>
  <si>
    <t>ME</t>
  </si>
  <si>
    <t>MD</t>
  </si>
  <si>
    <t>MA</t>
  </si>
  <si>
    <t>NH</t>
  </si>
  <si>
    <t>NJ</t>
  </si>
  <si>
    <t>NY</t>
  </si>
  <si>
    <t>PA</t>
  </si>
  <si>
    <t>RI</t>
  </si>
  <si>
    <t>VT</t>
  </si>
  <si>
    <t>VA</t>
  </si>
  <si>
    <t>Licensed Drivers/Household</t>
  </si>
  <si>
    <t>Miles driven/household</t>
  </si>
  <si>
    <t>Gas Gallons/year</t>
  </si>
  <si>
    <t>Average Gas Tax/Year</t>
  </si>
  <si>
    <t>Average</t>
  </si>
  <si>
    <t>Motor Fuel Use Barrels</t>
  </si>
  <si>
    <t>Motor Fuel use Gallons</t>
  </si>
  <si>
    <t>Total Tax Cost</t>
  </si>
  <si>
    <t>Gas Tax Cost over 11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</si>
</sst>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2" fontId="0" fillId="0" borderId="0" xfId="0" applyNumberFormat="1"/>
    <xf numFmtId="1" fontId="0" fillId="0" borderId="0" xfId="0" applyNumberFormat="1"/>
    <xf numFmtId="44" fontId="0" fillId="0" borderId="0" xfId="2" applyFont="1"/>
    <xf numFmtId="44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workbookViewId="0">
      <pane xSplit="1" topLeftCell="E1" activePane="topRight" state="frozen"/>
      <selection pane="topRight" activeCell="I17" sqref="I17"/>
    </sheetView>
  </sheetViews>
  <sheetFormatPr defaultRowHeight="15" x14ac:dyDescent="0.25"/>
  <cols>
    <col min="2" max="2" width="29.28515625" customWidth="1"/>
    <col min="3" max="3" width="15.5703125" customWidth="1"/>
    <col min="4" max="4" width="14" customWidth="1"/>
    <col min="5" max="5" width="25.85546875" customWidth="1"/>
    <col min="6" max="6" width="22" customWidth="1"/>
    <col min="7" max="7" width="15.42578125" customWidth="1"/>
    <col min="8" max="8" width="20.42578125" customWidth="1"/>
    <col min="9" max="9" width="23.5703125" customWidth="1"/>
    <col min="10" max="10" width="12.7109375" customWidth="1"/>
    <col min="12" max="12" width="21.42578125" customWidth="1"/>
    <col min="13" max="13" width="16.28515625" bestFit="1" customWidth="1"/>
  </cols>
  <sheetData>
    <row r="1" spans="1:13" x14ac:dyDescent="0.25">
      <c r="A1" t="s">
        <v>0</v>
      </c>
    </row>
    <row r="3" spans="1:13" s="1" customForma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25</v>
      </c>
      <c r="J3" s="1" t="s">
        <v>22</v>
      </c>
      <c r="L3" s="1" t="s">
        <v>23</v>
      </c>
      <c r="M3" s="1" t="s">
        <v>24</v>
      </c>
    </row>
    <row r="4" spans="1:13" x14ac:dyDescent="0.25">
      <c r="A4" t="s">
        <v>5</v>
      </c>
      <c r="B4">
        <v>11595</v>
      </c>
      <c r="C4">
        <v>2652593</v>
      </c>
      <c r="D4">
        <v>1377170</v>
      </c>
      <c r="E4" s="2">
        <f>SUM(C4/D4)</f>
        <v>1.9261187798165804</v>
      </c>
      <c r="F4" s="3">
        <f>SUM(B4*E4)</f>
        <v>22333.34725197325</v>
      </c>
      <c r="G4" s="3">
        <f>SUM(F4/22.3)</f>
        <v>1001.4953924651682</v>
      </c>
      <c r="H4" s="4">
        <f>SUM(G4*0.258)</f>
        <v>258.38581125601337</v>
      </c>
      <c r="I4" s="5">
        <f>SUM(H4*11)</f>
        <v>2842.2439238161469</v>
      </c>
      <c r="J4">
        <v>35871000</v>
      </c>
      <c r="L4" s="6">
        <f>SUM(J4*42)</f>
        <v>1506582000</v>
      </c>
      <c r="M4" s="7">
        <f>SUM(L4*0.258)</f>
        <v>388698156</v>
      </c>
    </row>
    <row r="5" spans="1:13" x14ac:dyDescent="0.25">
      <c r="A5" t="s">
        <v>6</v>
      </c>
      <c r="B5">
        <v>14802</v>
      </c>
      <c r="C5">
        <v>556688</v>
      </c>
      <c r="D5">
        <v>376240</v>
      </c>
      <c r="E5" s="2">
        <f t="shared" ref="E5:E15" si="0">SUM(C5/D5)</f>
        <v>1.479608760365724</v>
      </c>
      <c r="F5" s="3">
        <f t="shared" ref="F5:F15" si="1">SUM(B5*E5)</f>
        <v>21901.168870933445</v>
      </c>
      <c r="G5" s="3">
        <f t="shared" ref="G5:G15" si="2">SUM(F5/22.3)</f>
        <v>982.11519600598399</v>
      </c>
      <c r="H5" s="4">
        <f t="shared" ref="H5:H15" si="3">SUM(G5*0.258)</f>
        <v>253.38572056954388</v>
      </c>
      <c r="I5" s="5">
        <f t="shared" ref="I5:I15" si="4">SUM(H5*11)</f>
        <v>2787.2429262649825</v>
      </c>
      <c r="J5">
        <v>11887000</v>
      </c>
      <c r="L5" s="6">
        <f t="shared" ref="L5:L15" si="5">SUM(J5*42)</f>
        <v>499254000</v>
      </c>
      <c r="M5" s="7">
        <f t="shared" ref="M5:M15" si="6">SUM(L5*0.258)</f>
        <v>128807532</v>
      </c>
    </row>
    <row r="6" spans="1:13" x14ac:dyDescent="0.25">
      <c r="A6" t="s">
        <v>7</v>
      </c>
      <c r="B6">
        <v>15420</v>
      </c>
      <c r="C6">
        <v>970235</v>
      </c>
      <c r="D6">
        <v>573620</v>
      </c>
      <c r="E6" s="2">
        <f t="shared" si="0"/>
        <v>1.6914246365189498</v>
      </c>
      <c r="F6" s="3">
        <f t="shared" si="1"/>
        <v>26081.767895122208</v>
      </c>
      <c r="G6" s="3">
        <f t="shared" si="2"/>
        <v>1169.5860042655697</v>
      </c>
      <c r="H6" s="4">
        <f t="shared" si="3"/>
        <v>301.75318910051698</v>
      </c>
      <c r="I6" s="5">
        <f t="shared" si="4"/>
        <v>3319.2850801056866</v>
      </c>
      <c r="J6">
        <v>15622000</v>
      </c>
      <c r="L6" s="6">
        <f t="shared" si="5"/>
        <v>656124000</v>
      </c>
      <c r="M6" s="7">
        <f t="shared" si="6"/>
        <v>169279992</v>
      </c>
    </row>
    <row r="7" spans="1:13" x14ac:dyDescent="0.25">
      <c r="A7" t="s">
        <v>8</v>
      </c>
      <c r="B7">
        <v>14834</v>
      </c>
      <c r="C7">
        <v>3382451</v>
      </c>
      <c r="D7">
        <v>2226770</v>
      </c>
      <c r="E7" s="2">
        <f t="shared" si="0"/>
        <v>1.518994328107528</v>
      </c>
      <c r="F7" s="3">
        <f t="shared" si="1"/>
        <v>22532.761863147069</v>
      </c>
      <c r="G7" s="3">
        <f t="shared" si="2"/>
        <v>1010.4377517106309</v>
      </c>
      <c r="H7" s="4">
        <f t="shared" si="3"/>
        <v>260.69293994134279</v>
      </c>
      <c r="I7" s="5">
        <f t="shared" si="4"/>
        <v>2867.6223393547707</v>
      </c>
      <c r="J7">
        <v>64499000</v>
      </c>
      <c r="L7" s="6">
        <f t="shared" si="5"/>
        <v>2708958000</v>
      </c>
      <c r="M7" s="7">
        <f t="shared" si="6"/>
        <v>698911164</v>
      </c>
    </row>
    <row r="8" spans="1:13" x14ac:dyDescent="0.25">
      <c r="A8" t="s">
        <v>9</v>
      </c>
      <c r="B8">
        <v>11759</v>
      </c>
      <c r="C8">
        <v>4489695</v>
      </c>
      <c r="D8">
        <v>2650680</v>
      </c>
      <c r="E8" s="2">
        <f t="shared" si="0"/>
        <v>1.6937898954230612</v>
      </c>
      <c r="F8" s="3">
        <f t="shared" si="1"/>
        <v>19917.275380279778</v>
      </c>
      <c r="G8" s="3">
        <f t="shared" si="2"/>
        <v>893.15136234438467</v>
      </c>
      <c r="H8" s="4">
        <f t="shared" si="3"/>
        <v>230.43305148485126</v>
      </c>
      <c r="I8" s="5">
        <f t="shared" si="4"/>
        <v>2534.763566333364</v>
      </c>
      <c r="J8">
        <v>65943000</v>
      </c>
      <c r="L8" s="6">
        <f t="shared" si="5"/>
        <v>2769606000</v>
      </c>
      <c r="M8" s="7">
        <f t="shared" si="6"/>
        <v>714558348</v>
      </c>
    </row>
    <row r="9" spans="1:13" x14ac:dyDescent="0.25">
      <c r="A9" t="s">
        <v>10</v>
      </c>
      <c r="B9">
        <v>12931</v>
      </c>
      <c r="C9">
        <v>929630</v>
      </c>
      <c r="D9">
        <v>541400</v>
      </c>
      <c r="E9" s="2">
        <f t="shared" si="0"/>
        <v>1.7170853343184338</v>
      </c>
      <c r="F9" s="3">
        <f t="shared" si="1"/>
        <v>22203.630458071668</v>
      </c>
      <c r="G9" s="3">
        <f t="shared" si="2"/>
        <v>995.67849587765329</v>
      </c>
      <c r="H9" s="4">
        <f t="shared" si="3"/>
        <v>256.88505193643454</v>
      </c>
      <c r="I9" s="5">
        <f t="shared" si="4"/>
        <v>2825.7355713007801</v>
      </c>
      <c r="J9">
        <v>17126000</v>
      </c>
      <c r="L9" s="6">
        <f t="shared" si="5"/>
        <v>719292000</v>
      </c>
      <c r="M9" s="7">
        <f t="shared" si="6"/>
        <v>185577336</v>
      </c>
    </row>
    <row r="10" spans="1:13" x14ac:dyDescent="0.25">
      <c r="A10" t="s">
        <v>11</v>
      </c>
      <c r="B10">
        <v>11927</v>
      </c>
      <c r="C10">
        <v>5654973</v>
      </c>
      <c r="D10">
        <v>3286260</v>
      </c>
      <c r="E10" s="2">
        <f t="shared" si="0"/>
        <v>1.72079293786858</v>
      </c>
      <c r="F10" s="3">
        <f t="shared" si="1"/>
        <v>20523.897369958555</v>
      </c>
      <c r="G10" s="3">
        <f t="shared" si="2"/>
        <v>920.3541421506078</v>
      </c>
      <c r="H10" s="4">
        <f t="shared" si="3"/>
        <v>237.45136867485681</v>
      </c>
      <c r="I10" s="5">
        <f t="shared" si="4"/>
        <v>2611.9650554234249</v>
      </c>
      <c r="J10">
        <v>95371000</v>
      </c>
      <c r="L10" s="6">
        <f t="shared" si="5"/>
        <v>4005582000</v>
      </c>
      <c r="M10" s="7">
        <f t="shared" si="6"/>
        <v>1033440156</v>
      </c>
    </row>
    <row r="11" spans="1:13" x14ac:dyDescent="0.25">
      <c r="A11" t="s">
        <v>12</v>
      </c>
      <c r="B11">
        <v>11871</v>
      </c>
      <c r="C11">
        <v>10871344</v>
      </c>
      <c r="D11">
        <v>7446810</v>
      </c>
      <c r="E11" s="2">
        <f t="shared" si="0"/>
        <v>1.4598659023125338</v>
      </c>
      <c r="F11" s="3">
        <f t="shared" si="1"/>
        <v>17330.068126352089</v>
      </c>
      <c r="G11" s="3">
        <f t="shared" si="2"/>
        <v>777.13309983641648</v>
      </c>
      <c r="H11" s="4">
        <f t="shared" si="3"/>
        <v>200.50033975779544</v>
      </c>
      <c r="I11" s="5">
        <f t="shared" si="4"/>
        <v>2205.50373733575</v>
      </c>
      <c r="J11">
        <v>136414000</v>
      </c>
      <c r="L11" s="6">
        <f t="shared" si="5"/>
        <v>5729388000</v>
      </c>
      <c r="M11" s="7">
        <f t="shared" si="6"/>
        <v>1478182104</v>
      </c>
    </row>
    <row r="12" spans="1:13" x14ac:dyDescent="0.25">
      <c r="A12" t="s">
        <v>13</v>
      </c>
      <c r="B12">
        <v>12435</v>
      </c>
      <c r="C12">
        <v>8229490</v>
      </c>
      <c r="D12">
        <v>5119250</v>
      </c>
      <c r="E12" s="2">
        <f t="shared" si="0"/>
        <v>1.6075577477169507</v>
      </c>
      <c r="F12" s="3">
        <f t="shared" si="1"/>
        <v>19989.980592860284</v>
      </c>
      <c r="G12" s="3">
        <f t="shared" si="2"/>
        <v>896.41168577848805</v>
      </c>
      <c r="H12" s="4">
        <f t="shared" si="3"/>
        <v>231.27421493084992</v>
      </c>
      <c r="I12" s="5">
        <f t="shared" si="4"/>
        <v>2544.0163642393491</v>
      </c>
      <c r="J12">
        <v>118831000</v>
      </c>
      <c r="L12" s="6">
        <f t="shared" si="5"/>
        <v>4990902000</v>
      </c>
      <c r="M12" s="7">
        <f t="shared" si="6"/>
        <v>1287652716</v>
      </c>
    </row>
    <row r="13" spans="1:13" x14ac:dyDescent="0.25">
      <c r="A13" t="s">
        <v>14</v>
      </c>
      <c r="B13">
        <v>12781</v>
      </c>
      <c r="C13">
        <v>654035</v>
      </c>
      <c r="D13">
        <v>407170</v>
      </c>
      <c r="E13" s="2">
        <f t="shared" si="0"/>
        <v>1.6062946680747598</v>
      </c>
      <c r="F13" s="3">
        <f t="shared" si="1"/>
        <v>20530.052152663506</v>
      </c>
      <c r="G13" s="3">
        <f t="shared" si="2"/>
        <v>920.63014137504501</v>
      </c>
      <c r="H13" s="4">
        <f t="shared" si="3"/>
        <v>237.52257647476162</v>
      </c>
      <c r="I13" s="5">
        <f t="shared" si="4"/>
        <v>2612.7483412223778</v>
      </c>
      <c r="J13">
        <v>8875000</v>
      </c>
      <c r="L13" s="6">
        <f t="shared" si="5"/>
        <v>372750000</v>
      </c>
      <c r="M13" s="7">
        <f t="shared" si="6"/>
        <v>96169500</v>
      </c>
    </row>
    <row r="14" spans="1:13" x14ac:dyDescent="0.25">
      <c r="A14" t="s">
        <v>15</v>
      </c>
      <c r="B14">
        <v>13348</v>
      </c>
      <c r="C14">
        <v>506085</v>
      </c>
      <c r="D14">
        <v>252200</v>
      </c>
      <c r="E14" s="2">
        <f t="shared" si="0"/>
        <v>2.0066812053925456</v>
      </c>
      <c r="F14" s="3">
        <f t="shared" si="1"/>
        <v>26785.180729579697</v>
      </c>
      <c r="G14" s="3">
        <f t="shared" si="2"/>
        <v>1201.129180698641</v>
      </c>
      <c r="H14" s="4">
        <f t="shared" si="3"/>
        <v>309.8913286202494</v>
      </c>
      <c r="I14" s="5">
        <f t="shared" si="4"/>
        <v>3408.8046148227431</v>
      </c>
      <c r="J14">
        <v>7394000</v>
      </c>
      <c r="L14" s="6">
        <f t="shared" si="5"/>
        <v>310548000</v>
      </c>
      <c r="M14" s="7">
        <f t="shared" si="6"/>
        <v>80121384</v>
      </c>
    </row>
    <row r="15" spans="1:13" x14ac:dyDescent="0.25">
      <c r="A15" t="s">
        <v>16</v>
      </c>
      <c r="B15">
        <v>15464</v>
      </c>
      <c r="C15">
        <v>4836893</v>
      </c>
      <c r="D15">
        <v>3191850</v>
      </c>
      <c r="E15" s="2">
        <f t="shared" si="0"/>
        <v>1.5153885677585099</v>
      </c>
      <c r="F15" s="3">
        <f t="shared" si="1"/>
        <v>23433.968811817598</v>
      </c>
      <c r="G15" s="3">
        <f t="shared" si="2"/>
        <v>1050.8506193640178</v>
      </c>
      <c r="H15" s="4">
        <f t="shared" si="3"/>
        <v>271.11945979591661</v>
      </c>
      <c r="I15" s="5">
        <f t="shared" si="4"/>
        <v>2982.3140577550826</v>
      </c>
      <c r="J15">
        <v>97373000</v>
      </c>
      <c r="L15" s="6">
        <f t="shared" si="5"/>
        <v>4089666000</v>
      </c>
      <c r="M15" s="7">
        <f t="shared" si="6"/>
        <v>1055133828</v>
      </c>
    </row>
    <row r="16" spans="1:13" x14ac:dyDescent="0.25">
      <c r="A16" t="s">
        <v>21</v>
      </c>
      <c r="B16" s="3">
        <f>SUM(B4:B15)/12</f>
        <v>13263.916666666666</v>
      </c>
      <c r="C16" s="3">
        <f t="shared" ref="C16:G16" si="7">SUM(C4:C15)/12</f>
        <v>3644509.3333333335</v>
      </c>
      <c r="D16" s="3">
        <f t="shared" si="7"/>
        <v>2287451.6666666665</v>
      </c>
      <c r="E16" s="3">
        <f t="shared" si="7"/>
        <v>1.6619668969728465</v>
      </c>
      <c r="F16" s="3">
        <f t="shared" si="7"/>
        <v>21963.591625229932</v>
      </c>
      <c r="G16" s="3">
        <f t="shared" si="7"/>
        <v>984.91442265605053</v>
      </c>
      <c r="H16" s="5">
        <f>SUM(H4:H15)/12</f>
        <v>254.10792104526104</v>
      </c>
      <c r="I16" s="6">
        <f>SUM(H16*11)</f>
        <v>2795.1871314978716</v>
      </c>
      <c r="J16" s="6">
        <f>SUM(J4:J15)/12</f>
        <v>56267166.666666664</v>
      </c>
      <c r="L16" s="6">
        <f>SUM(L4:L15)</f>
        <v>28358652000</v>
      </c>
      <c r="M16" s="7">
        <f>SUM(M4:M15)</f>
        <v>7316532216</v>
      </c>
    </row>
  </sheetData>
  <pageMargins left="0.7" right="0.7" top="0.75" bottom="0.75" header="0.3" footer="0.3"/>
  <pageSetup scale="5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Stevenson</dc:creator>
  <cp:lastModifiedBy>David Stevenson</cp:lastModifiedBy>
  <dcterms:created xsi:type="dcterms:W3CDTF">2020-10-29T15:21:32Z</dcterms:created>
  <dcterms:modified xsi:type="dcterms:W3CDTF">2020-11-12T17:13:18Z</dcterms:modified>
</cp:coreProperties>
</file>